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85" yWindow="65521" windowWidth="9630" windowHeight="11145" tabRatio="797" activeTab="0"/>
  </bookViews>
  <sheets>
    <sheet name="Приложение 2" sheetId="1" r:id="rId1"/>
    <sheet name="Приложение 3" sheetId="2" r:id="rId2"/>
    <sheet name="Приложение 4 " sheetId="3" r:id="rId3"/>
    <sheet name="Приложение 5 " sheetId="4" r:id="rId4"/>
    <sheet name="Приложение 6" sheetId="5" r:id="rId5"/>
    <sheet name="Приложение 7" sheetId="6" r:id="rId6"/>
    <sheet name="Приложение 8" sheetId="7" r:id="rId7"/>
    <sheet name="Приложение 9" sheetId="8" r:id="rId8"/>
  </sheets>
  <externalReferences>
    <externalReference r:id="rId11"/>
    <externalReference r:id="rId12"/>
    <externalReference r:id="rId13"/>
    <externalReference r:id="rId14"/>
  </externalReferences>
  <definedNames>
    <definedName name="_xlfn.IFERROR" hidden="1">#NAME?</definedName>
    <definedName name="_xlnm.Print_Titles" localSheetId="2">'Приложение 4 '!$8:$8</definedName>
    <definedName name="_xlnm.Print_Area" localSheetId="0">'Приложение 2'!$A$1:$I$29</definedName>
    <definedName name="_xlnm.Print_Area" localSheetId="1">'Приложение 3'!$A$1:$K$77</definedName>
    <definedName name="_xlnm.Print_Area" localSheetId="2">'Приложение 4 '!$A$1:$F$166</definedName>
    <definedName name="_xlnm.Print_Area" localSheetId="3">'Приложение 5 '!$A$1:$D$41</definedName>
    <definedName name="_xlnm.Print_Area" localSheetId="4">'Приложение 6'!$A$1:$C$26</definedName>
    <definedName name="_xlnm.Print_Area" localSheetId="5">'Приложение 7'!$A$1:$D$18</definedName>
    <definedName name="_xlnm.Print_Area" localSheetId="6">'Приложение 8'!$A$1:$K$30</definedName>
    <definedName name="_xlnm.Print_Area" localSheetId="7">'Приложение 9'!$A$1:$H$30</definedName>
  </definedNames>
  <calcPr fullCalcOnLoad="1"/>
</workbook>
</file>

<file path=xl/sharedStrings.xml><?xml version="1.0" encoding="utf-8"?>
<sst xmlns="http://schemas.openxmlformats.org/spreadsheetml/2006/main" count="594" uniqueCount="245">
  <si>
    <t>1.5.</t>
  </si>
  <si>
    <t>1.5.1.</t>
  </si>
  <si>
    <t>1.5.2.</t>
  </si>
  <si>
    <t>1.5.3.</t>
  </si>
  <si>
    <t>1.5.3.1.</t>
  </si>
  <si>
    <t>1.5.3.2.</t>
  </si>
  <si>
    <t>1.5.3.3.</t>
  </si>
  <si>
    <t>1.5.3.4.</t>
  </si>
  <si>
    <t>1.5.3.5.</t>
  </si>
  <si>
    <t>1.6.</t>
  </si>
  <si>
    <t>1.6.1.</t>
  </si>
  <si>
    <t>1.6.2.</t>
  </si>
  <si>
    <t>1.6.3.</t>
  </si>
  <si>
    <t>1.6.4.</t>
  </si>
  <si>
    <t>3</t>
  </si>
  <si>
    <t>6-20</t>
  </si>
  <si>
    <t>3.5.</t>
  </si>
  <si>
    <t>Итого ставка платы за технологическое присоединение</t>
  </si>
  <si>
    <t xml:space="preserve"> </t>
  </si>
  <si>
    <t>1</t>
  </si>
  <si>
    <t>расходы на охрану и пожарную безопасность</t>
  </si>
  <si>
    <t>расходы на информационное обслуживание, консультационные и юридические услуги</t>
  </si>
  <si>
    <t>плата за аренду имущества</t>
  </si>
  <si>
    <t>1.1.</t>
  </si>
  <si>
    <t>1.2.</t>
  </si>
  <si>
    <t>1.3.</t>
  </si>
  <si>
    <t>1.4.</t>
  </si>
  <si>
    <t xml:space="preserve"> - работы и услуги производственного характера</t>
  </si>
  <si>
    <t xml:space="preserve"> - расходы на услуги банков</t>
  </si>
  <si>
    <t xml:space="preserve"> - % за пользование кредитом</t>
  </si>
  <si>
    <t>2.</t>
  </si>
  <si>
    <t>Единица измерения</t>
  </si>
  <si>
    <t>услуги связи</t>
  </si>
  <si>
    <t>3.1.</t>
  </si>
  <si>
    <t>3.2.</t>
  </si>
  <si>
    <t>3.3.</t>
  </si>
  <si>
    <t>3.4.</t>
  </si>
  <si>
    <t>0,4 кВ</t>
  </si>
  <si>
    <t>руб./кВт</t>
  </si>
  <si>
    <t>№
п/п</t>
  </si>
  <si>
    <t>Наименование мероприятия</t>
  </si>
  <si>
    <t xml:space="preserve">Напряжение, кВ </t>
  </si>
  <si>
    <t>2</t>
  </si>
  <si>
    <t>х</t>
  </si>
  <si>
    <t>п/п</t>
  </si>
  <si>
    <t>6-20 кВ</t>
  </si>
  <si>
    <t xml:space="preserve">более 670 кВт                                              </t>
  </si>
  <si>
    <t xml:space="preserve">другие прочие расходы, связанные с производством и реализацией </t>
  </si>
  <si>
    <t>Разработка сетевой организацией проектной документации по строительству "последней мили"</t>
  </si>
  <si>
    <t xml:space="preserve">от 15 до 150 кВт                                            </t>
  </si>
  <si>
    <t xml:space="preserve">от 15 до 150 кВт                                              </t>
  </si>
  <si>
    <t xml:space="preserve">свыше 150 кВт  до 670 кВт                             </t>
  </si>
  <si>
    <t xml:space="preserve">свыше 150 кВт  до 670 кВт                          </t>
  </si>
  <si>
    <t xml:space="preserve">Участие в осмотре должностным лицом Ростехнадзора присоединяемых Устройств </t>
  </si>
  <si>
    <t>руб./км</t>
  </si>
  <si>
    <r>
      <t xml:space="preserve">Строительство 1 км воздушных линий электропередач для присоединения заявителей </t>
    </r>
    <r>
      <rPr>
        <b/>
        <sz val="12"/>
        <rFont val="Times New Roman"/>
        <family val="1"/>
      </rPr>
      <t>от 150 и менее 670 кВт</t>
    </r>
    <r>
      <rPr>
        <sz val="12"/>
        <rFont val="Times New Roman"/>
        <family val="1"/>
      </rPr>
      <t xml:space="preserve"> </t>
    </r>
  </si>
  <si>
    <r>
      <t xml:space="preserve">Строительство 1 км воздушных линий электропередач для присоединения заявителей </t>
    </r>
    <r>
      <rPr>
        <b/>
        <sz val="12"/>
        <rFont val="Times New Roman"/>
        <family val="1"/>
      </rPr>
      <t>от 670 кВт и до  890 кВт</t>
    </r>
    <r>
      <rPr>
        <sz val="12"/>
        <rFont val="Times New Roman"/>
        <family val="1"/>
      </rPr>
      <t xml:space="preserve"> </t>
    </r>
  </si>
  <si>
    <r>
      <t xml:space="preserve">Строительство 1 км кабельных  линий электропередач для присоединения заявителей </t>
    </r>
    <r>
      <rPr>
        <b/>
        <sz val="12"/>
        <rFont val="Times New Roman"/>
        <family val="1"/>
      </rPr>
      <t>от 150 и менее 670 кВт</t>
    </r>
    <r>
      <rPr>
        <sz val="12"/>
        <rFont val="Times New Roman"/>
        <family val="1"/>
      </rPr>
      <t xml:space="preserve"> </t>
    </r>
  </si>
  <si>
    <r>
      <t xml:space="preserve">Строительство 1 км кабельных линий электропередач для присоединения заявителей от </t>
    </r>
    <r>
      <rPr>
        <b/>
        <sz val="12"/>
        <rFont val="Times New Roman"/>
        <family val="1"/>
      </rPr>
      <t xml:space="preserve"> 670 кВт до 890 кВт</t>
    </r>
  </si>
  <si>
    <r>
      <t xml:space="preserve">Строительство 1 км кабельных линий электропередач для присоединения заявителей от </t>
    </r>
    <r>
      <rPr>
        <b/>
        <sz val="12"/>
        <rFont val="Times New Roman"/>
        <family val="1"/>
      </rPr>
      <t xml:space="preserve"> 890 кВт до 8900 кВт</t>
    </r>
  </si>
  <si>
    <r>
      <t xml:space="preserve">Строительство 1 кВт пункта секционирования для присоединения заявителей </t>
    </r>
    <r>
      <rPr>
        <b/>
        <sz val="12"/>
        <rFont val="Times New Roman"/>
        <family val="1"/>
      </rPr>
      <t>не менее 670 кВт</t>
    </r>
  </si>
  <si>
    <r>
      <t xml:space="preserve">Строительство 1 кВт подстанции  для присоединения заявителей </t>
    </r>
    <r>
      <rPr>
        <b/>
        <sz val="12"/>
        <rFont val="Times New Roman"/>
        <family val="1"/>
      </rPr>
      <t>от 150 и менее 670 кВт</t>
    </r>
    <r>
      <rPr>
        <sz val="12"/>
        <rFont val="Times New Roman"/>
        <family val="1"/>
      </rPr>
      <t xml:space="preserve"> включительно</t>
    </r>
  </si>
  <si>
    <r>
      <t>Строительство 1 кВт подстанции  для присоединения заявителей от</t>
    </r>
    <r>
      <rPr>
        <b/>
        <sz val="12"/>
        <rFont val="Times New Roman"/>
        <family val="1"/>
      </rPr>
      <t xml:space="preserve"> 670 кВт до 890 кВт включительно</t>
    </r>
  </si>
  <si>
    <r>
      <t>Строительство 1 кВт подстанции  для присоединения заявителей от</t>
    </r>
    <r>
      <rPr>
        <b/>
        <sz val="12"/>
        <rFont val="Times New Roman"/>
        <family val="1"/>
      </rPr>
      <t xml:space="preserve"> 890 кВт до 8900 кВт включительно</t>
    </r>
  </si>
  <si>
    <r>
      <t xml:space="preserve">Строительство 1 кВт распределительного пункта для присоединения заявителей от </t>
    </r>
    <r>
      <rPr>
        <b/>
        <sz val="12"/>
        <rFont val="Times New Roman"/>
        <family val="1"/>
      </rPr>
      <t>670 кВт до 890 кВт</t>
    </r>
  </si>
  <si>
    <r>
      <t xml:space="preserve">Строительство 1 кВт распределительного пункта для присоединения заявителей от </t>
    </r>
    <r>
      <rPr>
        <b/>
        <sz val="12"/>
        <rFont val="Times New Roman"/>
        <family val="1"/>
      </rPr>
      <t>890 кВт до 8900 кВт</t>
    </r>
  </si>
  <si>
    <t xml:space="preserve"> - налоги и сборы, уменьшающие налогооблагаемую базу на прибыль организаций</t>
  </si>
  <si>
    <r>
      <t xml:space="preserve">Строительство 1 км воздушных линий электропередач для присоединения заявителей </t>
    </r>
    <r>
      <rPr>
        <b/>
        <sz val="12"/>
        <rFont val="Times New Roman"/>
        <family val="1"/>
      </rPr>
      <t>от 890 кВт и до 8900 кВт</t>
    </r>
    <r>
      <rPr>
        <sz val="12"/>
        <rFont val="Times New Roman"/>
        <family val="1"/>
      </rPr>
      <t xml:space="preserve"> </t>
    </r>
  </si>
  <si>
    <r>
      <t xml:space="preserve">Строительство 1 кВт пункта секционирования для присоединения заявителей </t>
    </r>
    <r>
      <rPr>
        <b/>
        <sz val="12"/>
        <rFont val="Times New Roman"/>
        <family val="1"/>
      </rPr>
      <t>свыше 150 и менее 670 кВт</t>
    </r>
  </si>
  <si>
    <t>35 кВ</t>
  </si>
  <si>
    <t>110 кВ</t>
  </si>
  <si>
    <t>35</t>
  </si>
  <si>
    <t>110</t>
  </si>
  <si>
    <t>материал провода - медные жилы</t>
  </si>
  <si>
    <t>материал провода - алюминиевые жилы</t>
  </si>
  <si>
    <t>материал кабеля - медные жилы</t>
  </si>
  <si>
    <t>материал кабеля - алюминиевые жилы</t>
  </si>
  <si>
    <t>1.</t>
  </si>
  <si>
    <t>3.</t>
  </si>
  <si>
    <t>4.</t>
  </si>
  <si>
    <t>5.</t>
  </si>
  <si>
    <t>6.</t>
  </si>
  <si>
    <t>Показатели</t>
  </si>
  <si>
    <t xml:space="preserve">материал провода - медные жилы </t>
  </si>
  <si>
    <t>к стандартам раскрытия информации субъектами оптового и розничных рынков электрической энергии</t>
  </si>
  <si>
    <t>ПРОГНОЗНЫЕ СВЕДЕНИЯ</t>
  </si>
  <si>
    <t>о расходах за технологическое присоединение</t>
  </si>
  <si>
    <t>1. Полное наименование</t>
  </si>
  <si>
    <t>2. Сокращенное наименование</t>
  </si>
  <si>
    <t>3. Место нахождения</t>
  </si>
  <si>
    <t>4. Адрес юридического лица</t>
  </si>
  <si>
    <t>5. ИНН</t>
  </si>
  <si>
    <t>6. КПП</t>
  </si>
  <si>
    <t>7. Ф.И.О. руководителя</t>
  </si>
  <si>
    <t>8. Адрес электронной почты</t>
  </si>
  <si>
    <t>9. Контактный телефон</t>
  </si>
  <si>
    <t>10. Факс</t>
  </si>
  <si>
    <t>г. Ростов-на-Дону, ул. Большая Садовая, д. 49</t>
  </si>
  <si>
    <t>СТАНДАРТИЗИРОВАННЫЕ ТАРИФНЫЕ СТАВКИ</t>
  </si>
  <si>
    <t>Наименование стандартизированных тарифных ставок</t>
  </si>
  <si>
    <t>Стандартизированные тарифные ставки</t>
  </si>
  <si>
    <t>по постоянной схеме</t>
  </si>
  <si>
    <t>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 объектов электросетевого хозяйства, принадлежащих сетевым организациям и иным лицам, по мероприятиям, указанным в пункте 16 методических указаний по определению размера платы за технологическое присоединение к электрическим сетям, утвержденных Федеральной службой по тарифам, за исключением подпунктов "б" и "в" пункта 16, в расчете на 1 кВт максимальной мощности</t>
  </si>
  <si>
    <t>Стандартизированная тарифная ставка на покрытие расходов на 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</si>
  <si>
    <t>РАСХОДЫ НА МЕРОПРИЯТИЯ,</t>
  </si>
  <si>
    <t>осуществляемые при технологическом присоединении</t>
  </si>
  <si>
    <t>(тыс. рублей)</t>
  </si>
  <si>
    <t>- прочие обоснованные расходы</t>
  </si>
  <si>
    <t>Наименование мероприятий</t>
  </si>
  <si>
    <r>
      <t xml:space="preserve"> для присоединения заявителей </t>
    </r>
    <r>
      <rPr>
        <b/>
        <sz val="12"/>
        <rFont val="Times New Roman"/>
        <family val="1"/>
      </rPr>
      <t>свыше 150 и менее 670 кВт</t>
    </r>
  </si>
  <si>
    <r>
      <t xml:space="preserve"> для присоединения заявителей </t>
    </r>
    <r>
      <rPr>
        <b/>
        <sz val="12"/>
        <rFont val="Times New Roman"/>
        <family val="1"/>
      </rPr>
      <t>от 15 до 150 кВт</t>
    </r>
  </si>
  <si>
    <r>
      <t xml:space="preserve"> для присоединения заявителей </t>
    </r>
    <r>
      <rPr>
        <b/>
        <sz val="12"/>
        <rFont val="Times New Roman"/>
        <family val="1"/>
      </rPr>
      <t>не менее 670 кВт</t>
    </r>
  </si>
  <si>
    <t>Фактические расходы на строительство подстанций за 3 предыдущих года 
(тыс. рублей)</t>
  </si>
  <si>
    <t>1. Строительство пунктов секционирования (распределительных пунктов)</t>
  </si>
  <si>
    <t>2. Строительство комплектных трансформаторных подстанций и распределительных трансформаторных подстанций с уровнем напряжения до 35 кВт</t>
  </si>
  <si>
    <r>
      <t xml:space="preserve"> для присоединения заявителей до</t>
    </r>
    <r>
      <rPr>
        <b/>
        <sz val="12"/>
        <rFont val="Times New Roman"/>
        <family val="1"/>
      </rPr>
      <t xml:space="preserve"> 15 кВт </t>
    </r>
    <r>
      <rPr>
        <sz val="12"/>
        <rFont val="Times New Roman"/>
        <family val="1"/>
      </rPr>
      <t>включительно (не льготники)</t>
    </r>
  </si>
  <si>
    <r>
      <t xml:space="preserve">для присоединения заявителей </t>
    </r>
    <r>
      <rPr>
        <b/>
        <sz val="12"/>
        <rFont val="Times New Roman"/>
        <family val="1"/>
      </rPr>
      <t xml:space="preserve">от 15 до 150 кВт </t>
    </r>
    <r>
      <rPr>
        <sz val="12"/>
        <rFont val="Times New Roman"/>
        <family val="1"/>
      </rPr>
      <t>включительно</t>
    </r>
  </si>
  <si>
    <r>
      <t xml:space="preserve">для присоединения заявителей </t>
    </r>
    <r>
      <rPr>
        <b/>
        <sz val="12"/>
        <rFont val="Times New Roman"/>
        <family val="1"/>
      </rPr>
      <t>от 150 и менее 670 кВт</t>
    </r>
    <r>
      <rPr>
        <sz val="12"/>
        <rFont val="Times New Roman"/>
        <family val="1"/>
      </rPr>
      <t xml:space="preserve"> включительно</t>
    </r>
  </si>
  <si>
    <r>
      <t xml:space="preserve"> для присоединения заявителей от</t>
    </r>
    <r>
      <rPr>
        <b/>
        <sz val="12"/>
        <rFont val="Times New Roman"/>
        <family val="1"/>
      </rPr>
      <t xml:space="preserve"> 670 кВт до 890 кВт включительно</t>
    </r>
  </si>
  <si>
    <r>
      <t xml:space="preserve"> для присоединения заявителей от</t>
    </r>
    <r>
      <rPr>
        <b/>
        <sz val="12"/>
        <rFont val="Times New Roman"/>
        <family val="1"/>
      </rPr>
      <t xml:space="preserve"> 890 кВт до 8900 кВт включительно</t>
    </r>
  </si>
  <si>
    <t>3. Строительство центров питания и подстанций уровнем напряжения 35 кВ и выше</t>
  </si>
  <si>
    <t>ФАКТИЧЕСКИЕ СРЕДНИЕ ДАННЫЕ
о присоединенных объемах максимальной мощности за 3 предыдущих года по каждому мероприятию</t>
  </si>
  <si>
    <t>ФАКТИЧЕСКИЕ СРЕДНИЕ ДАННЫЕ
о длине линий электропередачи и об объемах максимальной мощности построенных объектов за 3 предыдущих года по каждому мероприятию</t>
  </si>
  <si>
    <t xml:space="preserve">Длина воздушных и кабельных линий электропередачи на  i-м уровне напряжения, фактически построенных за последние 3 года (км) </t>
  </si>
  <si>
    <t>1. Строительство кабельных линий электропередачи:</t>
  </si>
  <si>
    <t xml:space="preserve"> 0,4 кВ</t>
  </si>
  <si>
    <t>1-20 кВ</t>
  </si>
  <si>
    <t>2. Строительство воздушных линий электропередачи:</t>
  </si>
  <si>
    <t>Объем максимальной мощности, присоединяемой путем строительства воздушных или кабельных линий за последние
 3 года (кВт)</t>
  </si>
  <si>
    <t xml:space="preserve">Расходы на строительство воздушных и кабельных линий электропередачи на i-м уровне напряжения, фактически построенных за последние 3 года 
(тыс. рублей) </t>
  </si>
  <si>
    <t>Объем мощности, введенной в основные фонды за 3 предыдущих года (кВт)</t>
  </si>
  <si>
    <t>Категория заявителей</t>
  </si>
  <si>
    <t>Количество договоров (штук)</t>
  </si>
  <si>
    <t>Максимальная мощность (кВт)</t>
  </si>
  <si>
    <t>Стоимость договоров (без НДС) (тыс. рублей)</t>
  </si>
  <si>
    <t>1 - 20 кВ</t>
  </si>
  <si>
    <t>35 кВ и выше</t>
  </si>
  <si>
    <t>До 15 кВт - всего</t>
  </si>
  <si>
    <t>в том числе</t>
  </si>
  <si>
    <t xml:space="preserve">строительство кабельных линий </t>
  </si>
  <si>
    <t>строительство пунктов секционирования</t>
  </si>
  <si>
    <t>льготная категория*</t>
  </si>
  <si>
    <t>От 15 до 150 кВт - всего</t>
  </si>
  <si>
    <t>льготная категория**</t>
  </si>
  <si>
    <t>От 150 до 670 кВт - всего</t>
  </si>
  <si>
    <t>по индивидуальному проекту</t>
  </si>
  <si>
    <t>От 670 до 8900 кВт - всего</t>
  </si>
  <si>
    <t>От 8900 кВт - всего</t>
  </si>
  <si>
    <t>Объекты генерации</t>
  </si>
  <si>
    <t>*</t>
  </si>
  <si>
    <t>**</t>
  </si>
  <si>
    <t>Заявители, оплачивающие технологическое присоединение своих энергопринимающих устройств в размере не более 550 рублей.</t>
  </si>
  <si>
    <t>Заявители - юридические лица или индивидуальные предприниматели, заключившие договор об осуществлении технологического присоединения по одному источнику электроснабжения энергопринимающих устройств максимальной мощностью свыше 15 и до 150 кВт включительно (с учетом ранее присоединенных энергопринимающих устройств), у которых в договоре предусматривается беспроцентная рассрочка платежа за технологическое присоединение в размере 95 процентов платы за технологическое присоединение с условием ежеквартального внесения платы равными долями от общей суммы рассрочки до 3 лет со дня подписания сторонами акта об осуществлении технологического присоединения.</t>
  </si>
  <si>
    <t>Количество заявок (штук)</t>
  </si>
  <si>
    <t>Ожидаемые данные за текущий период</t>
  </si>
  <si>
    <t>Плановые показатели на следующий период</t>
  </si>
  <si>
    <t>Расходы по выполнению мероприятий по технологическому присоединению - всего</t>
  </si>
  <si>
    <t>в том числе:</t>
  </si>
  <si>
    <t>вспомогательные материалы</t>
  </si>
  <si>
    <t>энергия на хозяйственные нужды</t>
  </si>
  <si>
    <t xml:space="preserve">оплата труда </t>
  </si>
  <si>
    <t>отчисления на страховые взносы</t>
  </si>
  <si>
    <t>прочие расходы - всего</t>
  </si>
  <si>
    <t>из них:</t>
  </si>
  <si>
    <t xml:space="preserve"> - работы и услуги непроизводственного характера - всего</t>
  </si>
  <si>
    <t>внереализационные расходы - всего</t>
  </si>
  <si>
    <t xml:space="preserve"> - денежные выплаты социального характера (по коллективному договору)</t>
  </si>
  <si>
    <t>Расходы на строительство  объектов  электросетевого хозяйства от существующих объектов электросетевого хозяйства до присоединяемых энергопринимающих устройств и (или) объектов электроэнергетики</t>
  </si>
  <si>
    <t>Выпадающие доходы (экономия средств)</t>
  </si>
  <si>
    <t>Распределение необходимой валовой выручки* 
(рублей)</t>
  </si>
  <si>
    <t>Объем максимальной мощности (кВт)</t>
  </si>
  <si>
    <t>Ставки для расчета платы по каждому мероприятию (рублей/ кВт) (без учета НДС)</t>
  </si>
  <si>
    <t>Подготовка и выдача сетевой организацией технических условий заявителю:</t>
  </si>
  <si>
    <t xml:space="preserve">строительство воздушных линий </t>
  </si>
  <si>
    <t>строительство комплексных трансформаторных подстанций, распределительных трансформаторных подстанций с классом напряжения до 35 кВ</t>
  </si>
  <si>
    <t>строительство центров питания, подстанций классом напряжения 35 кВ и выше</t>
  </si>
  <si>
    <t>Проверка сетевой организацией выполнения заявителем технических условий</t>
  </si>
  <si>
    <t>Участие сетевой организации в осмотре должностным лицом органа федерального государственного энергетического надзора присоединяемых устройств заявителя</t>
  </si>
  <si>
    <t>Фактические действия по присоединению и обеспечению работы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электрической сети:</t>
  </si>
  <si>
    <t>Согласно приложению №1 к методическим указаниям по определению размера платы за технологическое присоединение к электрическим сетям, утвержденным Федеральной службой по тарифам.</t>
  </si>
  <si>
    <t>Стандартизированная тарифная ставка на покрытие расходов на подготовку и выдачу сетевой организацией технических условий Заявителю</t>
  </si>
  <si>
    <r>
      <t>С</t>
    </r>
    <r>
      <rPr>
        <b/>
        <sz val="8"/>
        <rFont val="Times New Roman"/>
        <family val="1"/>
      </rPr>
      <t>1.1</t>
    </r>
  </si>
  <si>
    <r>
      <t>С</t>
    </r>
    <r>
      <rPr>
        <b/>
        <sz val="8"/>
        <rFont val="Times New Roman"/>
        <family val="1"/>
      </rPr>
      <t>1</t>
    </r>
  </si>
  <si>
    <r>
      <t>С</t>
    </r>
    <r>
      <rPr>
        <b/>
        <sz val="8"/>
        <rFont val="Times New Roman"/>
        <family val="1"/>
      </rPr>
      <t>1.2</t>
    </r>
  </si>
  <si>
    <t>Стандартизированная тарифная ставка на покрытие расходов на проверку сетевой организацией выполнения заявителем технических условий</t>
  </si>
  <si>
    <r>
      <t>С</t>
    </r>
    <r>
      <rPr>
        <b/>
        <sz val="8"/>
        <rFont val="Times New Roman"/>
        <family val="1"/>
      </rPr>
      <t>2,i</t>
    </r>
    <r>
      <rPr>
        <b/>
        <sz val="12"/>
        <rFont val="Times New Roman"/>
        <family val="1"/>
      </rPr>
      <t>*</t>
    </r>
  </si>
  <si>
    <r>
      <t>С</t>
    </r>
    <r>
      <rPr>
        <b/>
        <sz val="8"/>
        <rFont val="Times New Roman"/>
        <family val="1"/>
      </rPr>
      <t>3,i</t>
    </r>
    <r>
      <rPr>
        <b/>
        <sz val="12"/>
        <rFont val="Times New Roman"/>
        <family val="1"/>
      </rPr>
      <t>*</t>
    </r>
  </si>
  <si>
    <r>
      <t>С</t>
    </r>
    <r>
      <rPr>
        <b/>
        <sz val="8"/>
        <rFont val="Times New Roman"/>
        <family val="1"/>
      </rPr>
      <t>4,i</t>
    </r>
    <r>
      <rPr>
        <b/>
        <sz val="12"/>
        <rFont val="Times New Roman"/>
        <family val="1"/>
      </rPr>
      <t>*</t>
    </r>
  </si>
  <si>
    <t>Ставки платы С2,i, С3,i и С4,i за технологическое присоединение к электрическим сетям дифференцируются по виду используемого материала, способу выполнения работ, категориям потребителей, уровням напряжения и (или) объему присоединяемой максимальной мощности</t>
  </si>
  <si>
    <t>до 15 кВт включительно (не льготная категория заявителей)</t>
  </si>
  <si>
    <t>В связи с тем, что мероприятия для технологического присоединения с применением временной схемы электроснабжения идентичны мероприятиям для технологического присоединения с постоянной схемой электроснабжения и требуют того же объема трудозатрат, стандартизированная тарифная ставка С1 для временной схемы электроснабжения равна стандартизированной тарифной ставке С1 для постоянной схемы электроснабжения.</t>
  </si>
  <si>
    <t>по временной схеме **</t>
  </si>
  <si>
    <t>….</t>
  </si>
  <si>
    <t>***</t>
  </si>
  <si>
    <t>ИНФОРМАЦИЯ
о поданных заявках на технологическое присоединение за текущий год ***</t>
  </si>
  <si>
    <t>ИНФОРМАЦИЯ
об осуществлении технологического присоединения по договорам, заключенным за текущий год ***</t>
  </si>
  <si>
    <t>Итого (размер необходимой валовой выручки)*</t>
  </si>
  <si>
    <t>*-</t>
  </si>
  <si>
    <t xml:space="preserve">с учетом выпадающих доходов (некомпенсированных расходов) от предоставления льгот по договорам ТП </t>
  </si>
  <si>
    <t>Стандартизированная тарифная ставка на покрытие расходов сетевой организации на строительство воздушных линий электропередачи на i-м уровне напряжения при присоединении по III категории надежности электроснабжения в базовых ценах 2001 года***</t>
  </si>
  <si>
    <t>Стандартизированная тарифная ставка на покрытие расходов сетевой организации на строительство кабельных линий электропередачи на i-м уровне напряжения при присоединении по III категории надежности электроснабжения в базовых ценах 2001 года***</t>
  </si>
  <si>
    <t>Стандартизированная тарифная ставка на покрытие расходов сетевой организации на строительство подстанций при присоединении по III категории надежности электроснабжения в базовых ценах 2001 года***</t>
  </si>
  <si>
    <t>Стандартизированная тарифная ставка на покрытие расходов на строительство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 в части расходов на строительство подстанций в базовых ценах 2001 года***</t>
  </si>
  <si>
    <t>Выполнение сетевой организацией мероприятий, связанных со строительством "последней мили"***</t>
  </si>
  <si>
    <t>Приложения 13.4 к приказу / Приложение № 4</t>
  </si>
  <si>
    <t>Приложения 13.5 к приказу / Приложение № 5</t>
  </si>
  <si>
    <t>Приложения 13.6 к приказу / Приложение № 6</t>
  </si>
  <si>
    <t>Приложения 13.7 к приказу / Приложение № 7</t>
  </si>
  <si>
    <t>Приложения 13.8 к приказу / Приложение № 8</t>
  </si>
  <si>
    <t>Приложения 13.9 к приказу / Приложение № 9</t>
  </si>
  <si>
    <t>на 2018 год</t>
  </si>
  <si>
    <t>С 01 октября 2017г при технологическом присоединении Заявителя, осуществляющего технологическое присоединение своих энергопринимающих устройств максимальной мощностью до 150 кВт, в плату за технологическое присоединение не включаются расходы, связанные со строительством объектов электросетевого хозяйства - от существующих объектов электросетевого хозяйства до присоединяемых энергопринимающих устройств и (или) объектов электроэнергетики</t>
  </si>
  <si>
    <t>Приложение № 2</t>
  </si>
  <si>
    <t>Филиал Публичного акционерного общества "Межрегиональная распределительная сетевая компания Юга" - "Волгоградэнерго"</t>
  </si>
  <si>
    <t>Филиал ПАО "МРСК Юга" - "Волгоградэнерго"</t>
  </si>
  <si>
    <t>г.Волгоград, пр.Ленина 15</t>
  </si>
  <si>
    <t>А.В.Кушнеров - заместитель генерального директора - директор филиала ПАО "МРСК Юга" - "Волгоградэнерго"</t>
  </si>
  <si>
    <t>VE.РBox@ve.mrsk-yuga.ru</t>
  </si>
  <si>
    <t>(8442) 96-43-59</t>
  </si>
  <si>
    <t>(8442) 96-43-45</t>
  </si>
  <si>
    <t>филиала ПАО "МРСК Юга" - "Волгоградэнерго" на 2018 год</t>
  </si>
  <si>
    <t>для расчета платы за технолоогическое присоединение к территориальным распределительным сетям на уровне напряжения ниже 35 кВ и присоединяемой мощностью менее 8 900 кВт филиала ПАО "МРСК Юга" - "Волгоградэнерго"</t>
  </si>
  <si>
    <t xml:space="preserve">  Приложение № 3</t>
  </si>
  <si>
    <t>методом ГНБ</t>
  </si>
  <si>
    <r>
      <t>С</t>
    </r>
    <r>
      <rPr>
        <b/>
        <sz val="8"/>
        <rFont val="Times New Roman"/>
        <family val="1"/>
      </rPr>
      <t>1.3</t>
    </r>
  </si>
  <si>
    <r>
      <t>С</t>
    </r>
    <r>
      <rPr>
        <b/>
        <sz val="8"/>
        <rFont val="Times New Roman"/>
        <family val="1"/>
      </rPr>
      <t>1.4</t>
    </r>
  </si>
  <si>
    <t>РАСЧЕТ
необходимой валовой выручки на технологическое присоединение
 филиала ПАО "МРСК Юга" - "Волгоградэнерго"</t>
  </si>
  <si>
    <t>Данные представлены оперативно на 01.10.2017г.</t>
  </si>
  <si>
    <t xml:space="preserve"> С 01 октября 2017г в состав платы за технологическое присоединение энергопринимающих устройств максимальной мощностью не более чем 150 кВт не включаются расходы, связанные со строительством объектов электросетевого хозяйства  от существующих объектов электроссетевого хозяйства до присоединяемых энергопринимающих устройств и (или) объектов электроэнергетики". (постановление Правительства РФ от 29.10.2014 №1116 "О внесении измнений в основы ценообразования в области регулируемых цен (тарифов) в электроэнергетике"</t>
  </si>
  <si>
    <t>до 15 кВт включительно</t>
  </si>
  <si>
    <t xml:space="preserve">свыше 15 кВт                                        </t>
  </si>
  <si>
    <t>до 15 кВт включительно ( льготная категория заявителей)</t>
  </si>
  <si>
    <t>ГНБ</t>
  </si>
  <si>
    <t xml:space="preserve">до 15 кВт включительно </t>
  </si>
  <si>
    <t xml:space="preserve">свыше 15 кВт                                          </t>
  </si>
  <si>
    <t xml:space="preserve">свыше 15 кВт       </t>
  </si>
  <si>
    <t xml:space="preserve">свыше 15 кВт    </t>
  </si>
  <si>
    <t>Стандартизированная тарифная ставка платы для присоединения заявителей до 15 кВт включительно  (С 1)</t>
  </si>
  <si>
    <t>Стандартизированная тарифная ставка платы для присоединения заявителей свыше 15  кВт включительно (С 1)</t>
  </si>
  <si>
    <r>
      <t>Строительство 1 км воздушных линий электропередач для присоединения заявителей до</t>
    </r>
    <r>
      <rPr>
        <b/>
        <sz val="12"/>
        <rFont val="Times New Roman"/>
        <family val="1"/>
      </rPr>
      <t xml:space="preserve"> 15 кВт </t>
    </r>
    <r>
      <rPr>
        <sz val="12"/>
        <rFont val="Times New Roman"/>
        <family val="1"/>
      </rPr>
      <t xml:space="preserve">включительно </t>
    </r>
  </si>
  <si>
    <r>
      <t>Строительство 1 км кабельных линий электропередач для присоединения заявителей до</t>
    </r>
    <r>
      <rPr>
        <b/>
        <sz val="12"/>
        <rFont val="Times New Roman"/>
        <family val="1"/>
      </rPr>
      <t xml:space="preserve"> 15 кВт </t>
    </r>
    <r>
      <rPr>
        <sz val="12"/>
        <rFont val="Times New Roman"/>
        <family val="1"/>
      </rPr>
      <t xml:space="preserve">включительно </t>
    </r>
  </si>
  <si>
    <r>
      <t>Строительство 1 кВт подстанции  для присоединения заявителей до</t>
    </r>
    <r>
      <rPr>
        <b/>
        <sz val="12"/>
        <rFont val="Times New Roman"/>
        <family val="1"/>
      </rPr>
      <t xml:space="preserve"> 15 кВт </t>
    </r>
    <r>
      <rPr>
        <sz val="12"/>
        <rFont val="Times New Roman"/>
        <family val="1"/>
      </rPr>
      <t xml:space="preserve">включительно </t>
    </r>
  </si>
  <si>
    <r>
      <t xml:space="preserve">Строительство 1 км воздушных линий электропередач для присоединения заявителей </t>
    </r>
    <r>
      <rPr>
        <b/>
        <sz val="12"/>
        <rFont val="Times New Roman"/>
        <family val="1"/>
      </rPr>
      <t xml:space="preserve">от 15 до 150 кВт </t>
    </r>
    <r>
      <rPr>
        <sz val="12"/>
        <rFont val="Times New Roman"/>
        <family val="1"/>
      </rPr>
      <t>включительно (нельготники)</t>
    </r>
  </si>
  <si>
    <r>
      <t xml:space="preserve">Строительство 1 км кабельных линий электропередач для присоединения заявителей </t>
    </r>
    <r>
      <rPr>
        <b/>
        <sz val="12"/>
        <rFont val="Times New Roman"/>
        <family val="1"/>
      </rPr>
      <t xml:space="preserve">от 15 до 150 кВт </t>
    </r>
    <r>
      <rPr>
        <sz val="12"/>
        <rFont val="Times New Roman"/>
        <family val="1"/>
      </rPr>
      <t>включительно (нельготники)</t>
    </r>
  </si>
  <si>
    <r>
      <t xml:space="preserve">Строительство 1 кВт подстанции для присоединения заявителей </t>
    </r>
    <r>
      <rPr>
        <b/>
        <sz val="12"/>
        <rFont val="Times New Roman"/>
        <family val="1"/>
      </rPr>
      <t xml:space="preserve">от 15 до 150 кВт </t>
    </r>
    <r>
      <rPr>
        <sz val="12"/>
        <rFont val="Times New Roman"/>
        <family val="1"/>
      </rPr>
      <t>включительно (нельготники)</t>
    </r>
  </si>
</sst>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_-* #,##0&quot;$&quot;_-;\-* #,##0&quot;$&quot;_-;_-* &quot;-&quot;&quot;$&quot;_-;_-@_-"/>
    <numFmt numFmtId="173" formatCode="_-* #,##0_$_-;\-* #,##0_$_-;_-* &quot;-&quot;_$_-;_-@_-"/>
    <numFmt numFmtId="174" formatCode="_-* #,##0.00&quot;$&quot;_-;\-* #,##0.00&quot;$&quot;_-;_-* &quot;-&quot;??&quot;$&quot;_-;_-@_-"/>
    <numFmt numFmtId="175" formatCode="_-* #,##0.00_$_-;\-* #,##0.00_$_-;_-* &quot;-&quot;??_$_-;_-@_-"/>
    <numFmt numFmtId="176" formatCode="0.000"/>
    <numFmt numFmtId="177" formatCode="0.0"/>
    <numFmt numFmtId="178" formatCode="#,##0.0"/>
    <numFmt numFmtId="179" formatCode="0.0%"/>
    <numFmt numFmtId="180" formatCode="#,##0.00_р_."/>
    <numFmt numFmtId="181" formatCode="_-* #,##0.00000_р_._-;\-* #,##0.00000_р_._-;_-* &quot;-&quot;_р_._-;_-@_-"/>
    <numFmt numFmtId="182" formatCode="_-* #,##0.00_р_._-;\-* #,##0.00_р_._-;_-* &quot;-&quot;_р_._-;_-@_-"/>
    <numFmt numFmtId="183" formatCode="_-* #,##0.0_р_._-;\-* #,##0.0_р_._-;_-* &quot;-&quot;_р_._-;_-@_-"/>
    <numFmt numFmtId="184" formatCode="0.0000"/>
    <numFmt numFmtId="185" formatCode="#,##0.0000"/>
    <numFmt numFmtId="186" formatCode="#,##0.00000"/>
    <numFmt numFmtId="187" formatCode="_-* #,##0.000_р_._-;\-* #,##0.000_р_._-;_-* &quot;-&quot;_р_._-;_-@_-"/>
    <numFmt numFmtId="188" formatCode="#,##0.000"/>
    <numFmt numFmtId="189" formatCode="#,##0.000000"/>
    <numFmt numFmtId="190" formatCode="_-* #,##0.00000_р_._-;\-* #,##0.00000_р_._-;_-* &quot;-&quot;??_р_._-;_-@_-"/>
    <numFmt numFmtId="191" formatCode="_-* #,##0.00000000_р_._-;\-* #,##0.00000000_р_._-;_-* &quot;-&quot;??_р_._-;_-@_-"/>
    <numFmt numFmtId="192" formatCode="0.00;[Red]0.00"/>
    <numFmt numFmtId="193" formatCode="#,##0.00_ ;\-#,##0.00\ "/>
    <numFmt numFmtId="194" formatCode="_-* #,##0.0_$_-;\-* #,##0.0_$_-;_-* &quot;-&quot;??_$_-;_-@_-"/>
    <numFmt numFmtId="195" formatCode="_-* #,##0_$_-;\-* #,##0_$_-;_-* &quot;-&quot;??_$_-;_-@_-"/>
    <numFmt numFmtId="196" formatCode="_-* #,##0.000000000000000_р_._-;\-* #,##0.000000000000000_р_._-;_-* &quot;-&quot;??_р_._-;_-@_-"/>
    <numFmt numFmtId="197" formatCode="#,##0_ ;[Red]\-#,##0\ "/>
    <numFmt numFmtId="198" formatCode="#,##0.00000_ ;\-#,##0.00000\ "/>
    <numFmt numFmtId="199" formatCode="0.00000000"/>
    <numFmt numFmtId="200" formatCode="0.0000000"/>
    <numFmt numFmtId="201" formatCode="0.000000"/>
    <numFmt numFmtId="202" formatCode="0.00000"/>
    <numFmt numFmtId="203" formatCode="_-* #,##0.0000_р_._-;\-* #,##0.0000_р_._-;_-* &quot;-&quot;_р_._-;_-@_-"/>
    <numFmt numFmtId="204" formatCode="#,##0.0000000"/>
    <numFmt numFmtId="205" formatCode="_-* #,##0.000000_р_._-;\-* #,##0.000000_р_._-;_-* &quot;-&quot;_р_._-;_-@_-"/>
    <numFmt numFmtId="206" formatCode="_-* #,##0.000_р_._-;\-* #,##0.000_р_._-;_-* &quot;-&quot;???_р_._-;_-@_-"/>
    <numFmt numFmtId="207" formatCode="_-* #,##0.000\ _₽_-;\-* #,##0.000\ _₽_-;_-* &quot;-&quot;???\ _₽_-;_-@_-"/>
    <numFmt numFmtId="208" formatCode="_-* #,##0.0\ _₽_-;\-* #,##0.0\ _₽_-;_-* &quot;-&quot;?\ _₽_-;_-@_-"/>
    <numFmt numFmtId="209" formatCode="&quot;Да&quot;;&quot;Да&quot;;&quot;Нет&quot;"/>
    <numFmt numFmtId="210" formatCode="&quot;Истина&quot;;&quot;Истина&quot;;&quot;Ложь&quot;"/>
    <numFmt numFmtId="211" formatCode="&quot;Вкл&quot;;&quot;Вкл&quot;;&quot;Выкл&quot;"/>
    <numFmt numFmtId="212" formatCode="[$€-2]\ ###,000_);[Red]\([$€-2]\ ###,000\)"/>
  </numFmts>
  <fonts count="62">
    <font>
      <sz val="10"/>
      <name val="Arial Cyr"/>
      <family val="0"/>
    </font>
    <font>
      <b/>
      <sz val="12"/>
      <name val="Times New Roman"/>
      <family val="1"/>
    </font>
    <font>
      <sz val="12"/>
      <name val="Times New Roman"/>
      <family val="1"/>
    </font>
    <font>
      <b/>
      <sz val="14"/>
      <name val="Times New Roman"/>
      <family val="1"/>
    </font>
    <font>
      <sz val="14"/>
      <name val="Times New Roman"/>
      <family val="1"/>
    </font>
    <font>
      <sz val="10"/>
      <name val="Times New Roman"/>
      <family val="1"/>
    </font>
    <font>
      <sz val="10"/>
      <name val="Arial"/>
      <family val="2"/>
    </font>
    <font>
      <u val="single"/>
      <sz val="10"/>
      <color indexed="12"/>
      <name val="Arial Cyr"/>
      <family val="0"/>
    </font>
    <font>
      <u val="single"/>
      <sz val="10"/>
      <color indexed="36"/>
      <name val="Arial Cyr"/>
      <family val="0"/>
    </font>
    <font>
      <sz val="14"/>
      <name val="Arial Cyr"/>
      <family val="0"/>
    </font>
    <font>
      <sz val="10"/>
      <name val="Helv"/>
      <family val="0"/>
    </font>
    <font>
      <sz val="16"/>
      <name val="Times New Roman"/>
      <family val="1"/>
    </font>
    <font>
      <b/>
      <sz val="10"/>
      <name val="Arial Cyr"/>
      <family val="0"/>
    </font>
    <font>
      <b/>
      <sz val="18"/>
      <name val="Times New Roman"/>
      <family val="1"/>
    </font>
    <font>
      <sz val="14"/>
      <name val="Arial"/>
      <family val="2"/>
    </font>
    <font>
      <b/>
      <sz val="13"/>
      <name val="Times New Roman"/>
      <family val="1"/>
    </font>
    <font>
      <b/>
      <sz val="10"/>
      <name val="Arial"/>
      <family val="2"/>
    </font>
    <font>
      <sz val="12"/>
      <name val="Arial"/>
      <family val="2"/>
    </font>
    <font>
      <sz val="11"/>
      <color indexed="8"/>
      <name val="Calibri"/>
      <family val="2"/>
    </font>
    <font>
      <sz val="9"/>
      <name val="Tahoma"/>
      <family val="2"/>
    </font>
    <font>
      <i/>
      <sz val="12"/>
      <name val="Times New Roman"/>
      <family val="1"/>
    </font>
    <font>
      <i/>
      <sz val="10"/>
      <name val="Times New Roman"/>
      <family val="1"/>
    </font>
    <font>
      <b/>
      <sz val="8"/>
      <name val="Times New Roman"/>
      <family val="1"/>
    </font>
    <font>
      <sz val="8"/>
      <color indexed="8"/>
      <name val="Times New Roman"/>
      <family val="1"/>
    </font>
    <font>
      <sz val="12"/>
      <name val="Arial Cyr"/>
      <family val="0"/>
    </font>
    <font>
      <sz val="18"/>
      <name val="Arial"/>
      <family val="2"/>
    </font>
    <font>
      <sz val="16"/>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9"/>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Arial Cyr"/>
      <family val="0"/>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thin"/>
      <bottom style="thin"/>
    </border>
    <border>
      <left style="medium"/>
      <right style="medium"/>
      <top style="thin"/>
      <bottom style="medium"/>
    </border>
    <border>
      <left style="medium"/>
      <right style="medium"/>
      <top style="medium"/>
      <bottom style="thin"/>
    </border>
    <border>
      <left style="thin"/>
      <right style="thin"/>
      <top style="thin"/>
      <bottom style="thin"/>
    </border>
    <border>
      <left style="thin"/>
      <right style="thin"/>
      <top>
        <color indexed="63"/>
      </top>
      <bottom style="thin"/>
    </border>
    <border>
      <left style="thin"/>
      <right style="thin"/>
      <top style="thin"/>
      <bottom style="dashed"/>
    </border>
    <border>
      <left>
        <color indexed="63"/>
      </left>
      <right style="thin"/>
      <top style="thin"/>
      <bottom style="dashed"/>
    </border>
    <border>
      <left style="thin"/>
      <right style="thin"/>
      <top style="dashed"/>
      <bottom style="dashed"/>
    </border>
    <border>
      <left>
        <color indexed="63"/>
      </left>
      <right style="thin"/>
      <top style="dashed"/>
      <bottom style="dashed"/>
    </border>
    <border>
      <left style="thin"/>
      <right style="thin"/>
      <top style="dashed"/>
      <bottom style="thin"/>
    </border>
    <border>
      <left>
        <color indexed="63"/>
      </left>
      <right style="thin"/>
      <top style="dashed"/>
      <bottom style="thin"/>
    </border>
    <border>
      <left style="thin"/>
      <right style="thin"/>
      <top style="dashed"/>
      <bottom>
        <color indexed="63"/>
      </bottom>
    </border>
    <border>
      <left style="thin"/>
      <right style="medium"/>
      <top>
        <color indexed="63"/>
      </top>
      <bottom style="thin"/>
    </border>
    <border>
      <left style="thin"/>
      <right style="medium"/>
      <top style="thin"/>
      <bottom style="thin"/>
    </border>
    <border>
      <left style="medium"/>
      <right style="thin"/>
      <top style="thin"/>
      <bottom style="thin"/>
    </border>
    <border>
      <left style="medium"/>
      <right style="thin"/>
      <top style="thin"/>
      <bottom style="medium"/>
    </border>
    <border>
      <left style="medium"/>
      <right style="thin"/>
      <top style="medium"/>
      <bottom style="thin"/>
    </border>
    <border>
      <left style="thin"/>
      <right style="medium"/>
      <top style="medium"/>
      <bottom style="thin"/>
    </border>
    <border>
      <left style="thin"/>
      <right style="thin"/>
      <top style="thin"/>
      <bottom>
        <color indexed="63"/>
      </bottom>
    </border>
    <border>
      <left style="thin"/>
      <right style="thin"/>
      <top>
        <color indexed="63"/>
      </top>
      <bottom>
        <color indexed="63"/>
      </bottom>
    </border>
    <border>
      <left style="medium"/>
      <right style="medium"/>
      <top>
        <color indexed="63"/>
      </top>
      <bottom style="thin"/>
    </border>
    <border>
      <left style="medium"/>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style="thin"/>
      <top style="thin"/>
      <bottom>
        <color indexed="63"/>
      </bottom>
    </border>
    <border>
      <left>
        <color indexed="63"/>
      </left>
      <right style="thin"/>
      <top style="thin"/>
      <bottom style="thin"/>
    </border>
    <border>
      <left>
        <color indexed="63"/>
      </left>
      <right style="thin"/>
      <top>
        <color indexed="63"/>
      </top>
      <bottom>
        <color indexed="63"/>
      </bottom>
    </border>
    <border>
      <left/>
      <right/>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style="thin"/>
      <right style="medium"/>
      <top style="thin"/>
      <bottom style="dashed"/>
    </border>
    <border>
      <left style="thin"/>
      <right style="medium"/>
      <top style="dashed"/>
      <bottom style="dashed"/>
    </border>
    <border>
      <left style="thin"/>
      <right style="medium"/>
      <top style="dashed"/>
      <bottom style="thin"/>
    </border>
    <border>
      <left style="thin"/>
      <right style="thin"/>
      <top style="dashed"/>
      <bottom style="dotted"/>
    </border>
    <border>
      <left style="thin"/>
      <right style="thin"/>
      <top>
        <color indexed="63"/>
      </top>
      <bottom style="dashed"/>
    </border>
    <border>
      <left style="thin"/>
      <right style="thin"/>
      <top style="thin"/>
      <bottom style="dotted"/>
    </border>
    <border>
      <left>
        <color indexed="63"/>
      </left>
      <right style="thin"/>
      <top style="dashed"/>
      <bottom style="dotted"/>
    </border>
    <border>
      <left style="medium"/>
      <right style="thin"/>
      <top style="thin"/>
      <bottom style="dashed"/>
    </border>
    <border>
      <left style="medium"/>
      <right style="thin"/>
      <top style="dashed"/>
      <bottom style="dotted"/>
    </border>
    <border>
      <left style="medium"/>
      <right style="thin"/>
      <top>
        <color indexed="63"/>
      </top>
      <bottom style="dashed"/>
    </border>
    <border>
      <left style="thin"/>
      <right>
        <color indexed="63"/>
      </right>
      <top style="thin"/>
      <bottom style="dashed"/>
    </border>
    <border>
      <left style="thin"/>
      <right>
        <color indexed="63"/>
      </right>
      <top style="dashed"/>
      <bottom style="dashed"/>
    </border>
    <border>
      <left style="thin"/>
      <right>
        <color indexed="63"/>
      </right>
      <top style="dashed"/>
      <bottom style="thin"/>
    </border>
    <border>
      <left style="medium"/>
      <right/>
      <top style="thin"/>
      <bottom style="thin"/>
    </border>
    <border>
      <left>
        <color indexed="63"/>
      </left>
      <right style="medium"/>
      <top style="thin"/>
      <bottom style="thin"/>
    </border>
    <border>
      <left>
        <color indexed="63"/>
      </left>
      <right style="medium"/>
      <top style="medium"/>
      <bottom>
        <color indexed="63"/>
      </bottom>
    </border>
    <border>
      <left/>
      <right style="medium"/>
      <top/>
      <bottom/>
    </border>
    <border>
      <left style="medium"/>
      <right style="medium"/>
      <top style="medium"/>
      <bottom>
        <color indexed="63"/>
      </bottom>
    </border>
    <border>
      <left style="medium"/>
      <right style="medium"/>
      <top>
        <color indexed="63"/>
      </top>
      <bottom style="medium"/>
    </border>
    <border>
      <left>
        <color indexed="63"/>
      </left>
      <right style="medium"/>
      <top>
        <color indexed="63"/>
      </top>
      <bottom style="medium"/>
    </border>
  </borders>
  <cellStyleXfs count="8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7" fillId="0" borderId="0" applyNumberFormat="0" applyFill="0" applyBorder="0" applyAlignment="0" applyProtection="0"/>
    <xf numFmtId="174" fontId="0" fillId="0" borderId="0" applyFont="0" applyFill="0" applyBorder="0" applyAlignment="0" applyProtection="0"/>
    <xf numFmtId="17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2" fillId="0" borderId="0">
      <alignment/>
      <protection/>
    </xf>
    <xf numFmtId="0" fontId="0" fillId="0" borderId="0">
      <alignment/>
      <protection/>
    </xf>
    <xf numFmtId="0" fontId="18" fillId="0" borderId="0">
      <alignment/>
      <protection/>
    </xf>
    <xf numFmtId="0" fontId="44"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18" fillId="0" borderId="0" applyFont="0" applyFill="0" applyBorder="0" applyAlignment="0" applyProtection="0"/>
    <xf numFmtId="0" fontId="58" fillId="0" borderId="9" applyNumberFormat="0" applyFill="0" applyAlignment="0" applyProtection="0"/>
    <xf numFmtId="0" fontId="10" fillId="0" borderId="0">
      <alignment/>
      <protection/>
    </xf>
    <xf numFmtId="0" fontId="59" fillId="0" borderId="0" applyNumberFormat="0" applyFill="0" applyBorder="0" applyAlignment="0" applyProtection="0"/>
    <xf numFmtId="175" fontId="0" fillId="0" borderId="0" applyFont="0" applyFill="0" applyBorder="0" applyAlignment="0" applyProtection="0"/>
    <xf numFmtId="173" fontId="0" fillId="0" borderId="0" applyFont="0" applyFill="0" applyBorder="0" applyAlignment="0" applyProtection="0"/>
    <xf numFmtId="171" fontId="2" fillId="0" borderId="0" applyFont="0" applyFill="0" applyBorder="0" applyAlignment="0" applyProtection="0"/>
    <xf numFmtId="175" fontId="0" fillId="0" borderId="0" applyFont="0" applyFill="0" applyBorder="0" applyAlignment="0" applyProtection="0"/>
    <xf numFmtId="175" fontId="0" fillId="0" borderId="0" applyFont="0" applyFill="0" applyBorder="0" applyAlignment="0" applyProtection="0"/>
    <xf numFmtId="4" fontId="19" fillId="4" borderId="0" applyBorder="0">
      <alignment horizontal="right"/>
      <protection/>
    </xf>
    <xf numFmtId="0" fontId="60" fillId="31" borderId="0" applyNumberFormat="0" applyBorder="0" applyAlignment="0" applyProtection="0"/>
  </cellStyleXfs>
  <cellXfs count="308">
    <xf numFmtId="0" fontId="0" fillId="0" borderId="0" xfId="0" applyAlignment="1">
      <alignment/>
    </xf>
    <xf numFmtId="0" fontId="0" fillId="0" borderId="0" xfId="0" applyFill="1" applyAlignment="1">
      <alignment/>
    </xf>
    <xf numFmtId="0" fontId="5" fillId="0" borderId="0" xfId="0" applyFont="1" applyAlignment="1">
      <alignment/>
    </xf>
    <xf numFmtId="49" fontId="1" fillId="0" borderId="0" xfId="0" applyNumberFormat="1" applyFont="1" applyFill="1" applyBorder="1" applyAlignment="1">
      <alignment horizontal="right"/>
    </xf>
    <xf numFmtId="49" fontId="2" fillId="0" borderId="0" xfId="0" applyNumberFormat="1" applyFont="1" applyFill="1" applyBorder="1" applyAlignment="1">
      <alignment horizontal="right"/>
    </xf>
    <xf numFmtId="0" fontId="4" fillId="0" borderId="0" xfId="0" applyFont="1" applyAlignment="1">
      <alignment/>
    </xf>
    <xf numFmtId="0" fontId="9" fillId="0" borderId="0" xfId="0" applyFont="1" applyAlignment="1">
      <alignment/>
    </xf>
    <xf numFmtId="0" fontId="6" fillId="0" borderId="0" xfId="60">
      <alignment/>
      <protection/>
    </xf>
    <xf numFmtId="0" fontId="6" fillId="0" borderId="0" xfId="60" applyFill="1">
      <alignment/>
      <protection/>
    </xf>
    <xf numFmtId="0" fontId="11" fillId="0" borderId="0" xfId="60" applyFont="1" applyFill="1" applyAlignment="1">
      <alignment wrapText="1"/>
      <protection/>
    </xf>
    <xf numFmtId="0" fontId="2" fillId="0" borderId="0" xfId="0" applyFont="1" applyFill="1" applyBorder="1" applyAlignment="1">
      <alignment horizontal="center"/>
    </xf>
    <xf numFmtId="0" fontId="15" fillId="0" borderId="0" xfId="62" applyFont="1" applyAlignment="1">
      <alignment/>
      <protection/>
    </xf>
    <xf numFmtId="0" fontId="15" fillId="0" borderId="0" xfId="62" applyFont="1" applyAlignment="1">
      <alignment horizontal="center"/>
      <protection/>
    </xf>
    <xf numFmtId="0" fontId="6" fillId="0" borderId="0" xfId="60" applyAlignment="1">
      <alignment horizontal="center" vertical="center"/>
      <protection/>
    </xf>
    <xf numFmtId="0" fontId="16" fillId="0" borderId="0" xfId="60" applyFont="1">
      <alignment/>
      <protection/>
    </xf>
    <xf numFmtId="0" fontId="20" fillId="0" borderId="0" xfId="0" applyFont="1" applyBorder="1" applyAlignment="1">
      <alignment horizontal="center" wrapText="1"/>
    </xf>
    <xf numFmtId="0" fontId="15" fillId="0" borderId="0" xfId="62" applyFont="1" applyAlignment="1">
      <alignment horizontal="center" vertical="center" wrapText="1"/>
      <protection/>
    </xf>
    <xf numFmtId="0" fontId="6" fillId="0" borderId="0" xfId="60" applyAlignment="1">
      <alignment horizontal="center" vertical="center" wrapText="1"/>
      <protection/>
    </xf>
    <xf numFmtId="0" fontId="0" fillId="0" borderId="0" xfId="0" applyBorder="1" applyAlignment="1">
      <alignment/>
    </xf>
    <xf numFmtId="49" fontId="3" fillId="0" borderId="10" xfId="62" applyNumberFormat="1" applyFont="1" applyBorder="1" applyAlignment="1">
      <alignment horizontal="center"/>
      <protection/>
    </xf>
    <xf numFmtId="49" fontId="4" fillId="0" borderId="10" xfId="62" applyNumberFormat="1" applyFont="1" applyBorder="1" applyAlignment="1">
      <alignment horizontal="center"/>
      <protection/>
    </xf>
    <xf numFmtId="49" fontId="3" fillId="0" borderId="11" xfId="62" applyNumberFormat="1" applyFont="1" applyFill="1" applyBorder="1" applyAlignment="1">
      <alignment horizontal="center" vertical="center"/>
      <protection/>
    </xf>
    <xf numFmtId="49" fontId="3" fillId="0" borderId="12" xfId="62" applyNumberFormat="1" applyFont="1" applyBorder="1" applyAlignment="1">
      <alignment horizontal="center"/>
      <protection/>
    </xf>
    <xf numFmtId="0" fontId="2" fillId="0" borderId="0" xfId="0" applyFont="1" applyAlignment="1">
      <alignment/>
    </xf>
    <xf numFmtId="0" fontId="1" fillId="0" borderId="13" xfId="0" applyFont="1"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3" xfId="0" applyBorder="1" applyAlignment="1">
      <alignment horizontal="center" vertical="center" wrapText="1"/>
    </xf>
    <xf numFmtId="0" fontId="2" fillId="32" borderId="13" xfId="0" applyFont="1" applyFill="1" applyBorder="1" applyAlignment="1">
      <alignment horizontal="center" vertical="center" wrapText="1"/>
    </xf>
    <xf numFmtId="0" fontId="0" fillId="0" borderId="13" xfId="0" applyBorder="1" applyAlignment="1">
      <alignment/>
    </xf>
    <xf numFmtId="0" fontId="2" fillId="32" borderId="13" xfId="0" applyFont="1" applyFill="1" applyBorder="1" applyAlignment="1">
      <alignment horizontal="left" vertical="center" wrapText="1"/>
    </xf>
    <xf numFmtId="0" fontId="1" fillId="32" borderId="13" xfId="0" applyFont="1" applyFill="1" applyBorder="1" applyAlignment="1">
      <alignment vertical="center" wrapText="1"/>
    </xf>
    <xf numFmtId="0" fontId="1" fillId="32" borderId="13" xfId="0" applyFont="1" applyFill="1" applyBorder="1" applyAlignment="1">
      <alignment horizontal="center" vertical="center" wrapText="1"/>
    </xf>
    <xf numFmtId="3" fontId="1" fillId="32" borderId="14" xfId="0" applyNumberFormat="1" applyFont="1" applyFill="1" applyBorder="1" applyAlignment="1">
      <alignment horizontal="center" vertical="center" wrapText="1"/>
    </xf>
    <xf numFmtId="0" fontId="2" fillId="32" borderId="15" xfId="0" applyFont="1" applyFill="1" applyBorder="1" applyAlignment="1">
      <alignment horizontal="left" vertical="center" wrapText="1"/>
    </xf>
    <xf numFmtId="0" fontId="2" fillId="32" borderId="15" xfId="0" applyFont="1" applyFill="1" applyBorder="1" applyAlignment="1">
      <alignment horizontal="center" vertical="center" wrapText="1"/>
    </xf>
    <xf numFmtId="3" fontId="1" fillId="32" borderId="15" xfId="0" applyNumberFormat="1" applyFont="1" applyFill="1" applyBorder="1" applyAlignment="1">
      <alignment horizontal="center" vertical="center" wrapText="1"/>
    </xf>
    <xf numFmtId="3" fontId="1" fillId="32" borderId="16" xfId="0" applyNumberFormat="1" applyFont="1" applyFill="1" applyBorder="1" applyAlignment="1">
      <alignment horizontal="center" vertical="center" wrapText="1"/>
    </xf>
    <xf numFmtId="0" fontId="2" fillId="32" borderId="17" xfId="0" applyFont="1" applyFill="1" applyBorder="1" applyAlignment="1">
      <alignment horizontal="center" vertical="center" wrapText="1"/>
    </xf>
    <xf numFmtId="3" fontId="1" fillId="32" borderId="17" xfId="0" applyNumberFormat="1" applyFont="1" applyFill="1" applyBorder="1" applyAlignment="1">
      <alignment horizontal="center" vertical="center" wrapText="1"/>
    </xf>
    <xf numFmtId="3" fontId="1" fillId="32" borderId="18" xfId="0" applyNumberFormat="1" applyFont="1" applyFill="1" applyBorder="1" applyAlignment="1">
      <alignment horizontal="center" vertical="center" wrapText="1"/>
    </xf>
    <xf numFmtId="0" fontId="2" fillId="32" borderId="19" xfId="0" applyFont="1" applyFill="1" applyBorder="1" applyAlignment="1">
      <alignment horizontal="center" vertical="center" wrapText="1"/>
    </xf>
    <xf numFmtId="3" fontId="1" fillId="32" borderId="19" xfId="0" applyNumberFormat="1" applyFont="1" applyFill="1" applyBorder="1" applyAlignment="1">
      <alignment horizontal="center" vertical="center" wrapText="1"/>
    </xf>
    <xf numFmtId="3" fontId="1" fillId="32" borderId="20" xfId="0" applyNumberFormat="1" applyFont="1" applyFill="1" applyBorder="1" applyAlignment="1">
      <alignment horizontal="center" vertical="center" wrapText="1"/>
    </xf>
    <xf numFmtId="0" fontId="4" fillId="0" borderId="17" xfId="0" applyFont="1" applyBorder="1" applyAlignment="1">
      <alignment vertical="center" wrapText="1"/>
    </xf>
    <xf numFmtId="0" fontId="4" fillId="0" borderId="19" xfId="0" applyFont="1" applyBorder="1" applyAlignment="1">
      <alignment vertical="center" wrapText="1"/>
    </xf>
    <xf numFmtId="0" fontId="0" fillId="32" borderId="0" xfId="0" applyFill="1" applyAlignment="1">
      <alignment/>
    </xf>
    <xf numFmtId="0" fontId="3" fillId="0" borderId="12" xfId="62" applyFont="1" applyBorder="1" applyAlignment="1">
      <alignment horizontal="left" wrapText="1"/>
      <protection/>
    </xf>
    <xf numFmtId="0" fontId="4" fillId="0" borderId="10" xfId="62" applyFont="1" applyBorder="1" applyAlignment="1">
      <alignment horizontal="left" wrapText="1"/>
      <protection/>
    </xf>
    <xf numFmtId="0" fontId="4" fillId="0" borderId="10" xfId="62" applyFont="1" applyBorder="1" applyAlignment="1">
      <alignment vertical="justify" wrapText="1"/>
      <protection/>
    </xf>
    <xf numFmtId="49" fontId="4" fillId="0" borderId="10" xfId="62" applyNumberFormat="1" applyFont="1" applyBorder="1" applyAlignment="1">
      <alignment horizontal="left" wrapText="1"/>
      <protection/>
    </xf>
    <xf numFmtId="0" fontId="3" fillId="0" borderId="10" xfId="62" applyFont="1" applyBorder="1" applyAlignment="1">
      <alignment horizontal="left" wrapText="1"/>
      <protection/>
    </xf>
    <xf numFmtId="0" fontId="3" fillId="0" borderId="11" xfId="62" applyFont="1" applyBorder="1" applyAlignment="1">
      <alignment horizontal="left" wrapText="1"/>
      <protection/>
    </xf>
    <xf numFmtId="0" fontId="11" fillId="0" borderId="0" xfId="60" applyFont="1" applyFill="1" applyAlignment="1">
      <alignment horizontal="right" wrapText="1"/>
      <protection/>
    </xf>
    <xf numFmtId="4" fontId="1" fillId="32" borderId="13" xfId="0" applyNumberFormat="1" applyFont="1" applyFill="1" applyBorder="1" applyAlignment="1">
      <alignment horizontal="center" vertical="center" wrapText="1"/>
    </xf>
    <xf numFmtId="3" fontId="1" fillId="32" borderId="21" xfId="0" applyNumberFormat="1" applyFont="1" applyFill="1" applyBorder="1" applyAlignment="1">
      <alignment horizontal="center" vertical="center" wrapText="1"/>
    </xf>
    <xf numFmtId="3" fontId="1" fillId="32" borderId="13" xfId="0" applyNumberFormat="1" applyFont="1" applyFill="1" applyBorder="1" applyAlignment="1">
      <alignment horizontal="center" vertical="center" wrapText="1"/>
    </xf>
    <xf numFmtId="0" fontId="2" fillId="0" borderId="0" xfId="0" applyFont="1" applyAlignment="1">
      <alignment horizontal="left"/>
    </xf>
    <xf numFmtId="0" fontId="4" fillId="0" borderId="0" xfId="0" applyFont="1" applyAlignment="1">
      <alignment horizontal="left"/>
    </xf>
    <xf numFmtId="0" fontId="2" fillId="0" borderId="0" xfId="0" applyFont="1" applyAlignment="1">
      <alignment horizontal="left" vertical="center"/>
    </xf>
    <xf numFmtId="0" fontId="5" fillId="0" borderId="0" xfId="0" applyFont="1" applyFill="1" applyAlignment="1">
      <alignment horizontal="right"/>
    </xf>
    <xf numFmtId="0" fontId="5" fillId="0" borderId="0" xfId="59" applyFont="1" applyFill="1" applyAlignment="1">
      <alignment horizontal="right" vertical="center" wrapText="1"/>
      <protection/>
    </xf>
    <xf numFmtId="0" fontId="5" fillId="0" borderId="0" xfId="59" applyFont="1" applyFill="1" applyAlignment="1">
      <alignment vertical="center" wrapText="1"/>
      <protection/>
    </xf>
    <xf numFmtId="0" fontId="6" fillId="0" borderId="0" xfId="60" applyAlignment="1">
      <alignment horizontal="center"/>
      <protection/>
    </xf>
    <xf numFmtId="0" fontId="5" fillId="0" borderId="0" xfId="62" applyFont="1" applyAlignment="1">
      <alignment horizontal="right"/>
      <protection/>
    </xf>
    <xf numFmtId="3" fontId="2" fillId="32" borderId="13" xfId="60" applyNumberFormat="1" applyFont="1" applyFill="1" applyBorder="1" applyAlignment="1">
      <alignment horizontal="left" vertical="center" wrapText="1"/>
      <protection/>
    </xf>
    <xf numFmtId="4" fontId="2" fillId="32" borderId="13" xfId="0" applyNumberFormat="1" applyFont="1" applyFill="1" applyBorder="1" applyAlignment="1">
      <alignment vertical="center" wrapText="1"/>
    </xf>
    <xf numFmtId="0" fontId="2" fillId="32" borderId="13" xfId="0" applyFont="1" applyFill="1" applyBorder="1" applyAlignment="1">
      <alignment vertical="center" wrapText="1"/>
    </xf>
    <xf numFmtId="4" fontId="2" fillId="32" borderId="13" xfId="0" applyNumberFormat="1" applyFont="1" applyFill="1" applyBorder="1" applyAlignment="1">
      <alignment horizontal="center" vertical="center" wrapText="1"/>
    </xf>
    <xf numFmtId="0" fontId="2" fillId="32" borderId="17" xfId="0" applyFont="1" applyFill="1" applyBorder="1" applyAlignment="1">
      <alignment vertical="center" wrapText="1"/>
    </xf>
    <xf numFmtId="0" fontId="2" fillId="32" borderId="19" xfId="0" applyFont="1" applyFill="1" applyBorder="1" applyAlignment="1">
      <alignment vertical="center" wrapText="1"/>
    </xf>
    <xf numFmtId="0" fontId="1" fillId="32" borderId="13" xfId="0" applyFont="1" applyFill="1" applyBorder="1" applyAlignment="1">
      <alignment horizontal="left" vertical="center" wrapText="1"/>
    </xf>
    <xf numFmtId="0" fontId="1" fillId="32" borderId="0" xfId="0" applyFont="1" applyFill="1" applyBorder="1" applyAlignment="1">
      <alignment horizontal="center" vertical="center" wrapText="1"/>
    </xf>
    <xf numFmtId="169" fontId="3" fillId="32" borderId="22" xfId="62" applyNumberFormat="1" applyFont="1" applyFill="1" applyBorder="1" applyAlignment="1">
      <alignment horizontal="center"/>
      <protection/>
    </xf>
    <xf numFmtId="169" fontId="4" fillId="32" borderId="23" xfId="62" applyNumberFormat="1" applyFont="1" applyFill="1" applyBorder="1" applyAlignment="1">
      <alignment horizontal="center"/>
      <protection/>
    </xf>
    <xf numFmtId="195" fontId="21" fillId="32" borderId="24" xfId="76" applyNumberFormat="1" applyFont="1" applyFill="1" applyBorder="1" applyAlignment="1">
      <alignment horizontal="center" vertical="center" wrapText="1"/>
    </xf>
    <xf numFmtId="195" fontId="21" fillId="32" borderId="23" xfId="76" applyNumberFormat="1" applyFont="1" applyFill="1" applyBorder="1" applyAlignment="1">
      <alignment horizontal="center" vertical="center" wrapText="1"/>
    </xf>
    <xf numFmtId="169" fontId="3" fillId="32" borderId="25" xfId="62" applyNumberFormat="1" applyFont="1" applyFill="1" applyBorder="1" applyAlignment="1">
      <alignment horizontal="center" vertical="center"/>
      <protection/>
    </xf>
    <xf numFmtId="3" fontId="1" fillId="32" borderId="13" xfId="0" applyNumberFormat="1" applyFont="1" applyFill="1" applyBorder="1" applyAlignment="1">
      <alignment vertical="center" wrapText="1"/>
    </xf>
    <xf numFmtId="169" fontId="3" fillId="32" borderId="26" xfId="62" applyNumberFormat="1" applyFont="1" applyFill="1" applyBorder="1" applyAlignment="1">
      <alignment horizontal="center"/>
      <protection/>
    </xf>
    <xf numFmtId="169" fontId="3" fillId="32" borderId="27" xfId="62" applyNumberFormat="1" applyFont="1" applyFill="1" applyBorder="1" applyAlignment="1">
      <alignment horizontal="center"/>
      <protection/>
    </xf>
    <xf numFmtId="0" fontId="2" fillId="0" borderId="0" xfId="0" applyFont="1" applyAlignment="1">
      <alignment horizontal="right"/>
    </xf>
    <xf numFmtId="0" fontId="2" fillId="0" borderId="0" xfId="0" applyFont="1" applyAlignment="1">
      <alignment horizontal="right" vertical="top"/>
    </xf>
    <xf numFmtId="0" fontId="2" fillId="32" borderId="28" xfId="0" applyFont="1" applyFill="1" applyBorder="1" applyAlignment="1">
      <alignment horizontal="center" vertical="center" wrapText="1"/>
    </xf>
    <xf numFmtId="0" fontId="2" fillId="32" borderId="29"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28" xfId="0" applyFont="1" applyFill="1" applyBorder="1" applyAlignment="1">
      <alignment horizontal="left" vertical="center" wrapText="1"/>
    </xf>
    <xf numFmtId="0" fontId="2" fillId="32" borderId="14" xfId="0" applyFont="1" applyFill="1" applyBorder="1" applyAlignment="1">
      <alignment horizontal="left" vertical="center" wrapText="1"/>
    </xf>
    <xf numFmtId="49" fontId="3" fillId="0" borderId="30" xfId="62" applyNumberFormat="1" applyFont="1" applyBorder="1" applyAlignment="1">
      <alignment horizontal="center"/>
      <protection/>
    </xf>
    <xf numFmtId="169" fontId="3" fillId="32" borderId="31" xfId="62" applyNumberFormat="1" applyFont="1" applyFill="1" applyBorder="1" applyAlignment="1">
      <alignment horizontal="center"/>
      <protection/>
    </xf>
    <xf numFmtId="0" fontId="4" fillId="0" borderId="30" xfId="62" applyFont="1" applyBorder="1" applyAlignment="1">
      <alignment horizontal="left" wrapText="1"/>
      <protection/>
    </xf>
    <xf numFmtId="0" fontId="17" fillId="0" borderId="0" xfId="59" applyFont="1" applyFill="1" applyAlignment="1">
      <alignment vertical="center" wrapText="1"/>
      <protection/>
    </xf>
    <xf numFmtId="0" fontId="4" fillId="0" borderId="28" xfId="60" applyFont="1" applyFill="1" applyBorder="1" applyAlignment="1">
      <alignment horizontal="center" vertical="center" wrapText="1"/>
      <protection/>
    </xf>
    <xf numFmtId="0" fontId="4" fillId="0" borderId="28" xfId="60" applyFont="1" applyFill="1" applyBorder="1" applyAlignment="1">
      <alignment vertical="center" wrapText="1"/>
      <protection/>
    </xf>
    <xf numFmtId="0" fontId="4" fillId="32" borderId="13" xfId="60" applyFont="1" applyFill="1" applyBorder="1" applyAlignment="1">
      <alignment horizontal="center" vertical="center" wrapText="1"/>
      <protection/>
    </xf>
    <xf numFmtId="0" fontId="4" fillId="32" borderId="32" xfId="60" applyFont="1" applyFill="1" applyBorder="1" applyAlignment="1">
      <alignment horizontal="center" vertical="center" wrapText="1"/>
      <protection/>
    </xf>
    <xf numFmtId="0" fontId="4" fillId="32" borderId="13" xfId="60" applyFont="1" applyFill="1" applyBorder="1" applyAlignment="1">
      <alignment horizontal="center" wrapText="1"/>
      <protection/>
    </xf>
    <xf numFmtId="0" fontId="4" fillId="0" borderId="13" xfId="60" applyFont="1" applyFill="1" applyBorder="1" applyAlignment="1">
      <alignment horizontal="center" vertical="center" wrapText="1"/>
      <protection/>
    </xf>
    <xf numFmtId="3" fontId="3" fillId="0" borderId="13" xfId="60" applyNumberFormat="1" applyFont="1" applyFill="1" applyBorder="1" applyAlignment="1">
      <alignment horizontal="left" vertical="center" wrapText="1"/>
      <protection/>
    </xf>
    <xf numFmtId="0" fontId="3" fillId="0" borderId="13" xfId="60" applyFont="1" applyFill="1" applyBorder="1" applyAlignment="1">
      <alignment horizontal="center" vertical="center" wrapText="1"/>
      <protection/>
    </xf>
    <xf numFmtId="0" fontId="4" fillId="0" borderId="13" xfId="60" applyFont="1" applyFill="1" applyBorder="1" applyAlignment="1">
      <alignment vertical="center" wrapText="1"/>
      <protection/>
    </xf>
    <xf numFmtId="0" fontId="4" fillId="0" borderId="13" xfId="59" applyFont="1" applyFill="1" applyBorder="1" applyAlignment="1">
      <alignment horizontal="center" vertical="center" wrapText="1"/>
      <protection/>
    </xf>
    <xf numFmtId="3" fontId="4" fillId="0" borderId="13" xfId="60" applyNumberFormat="1" applyFont="1" applyFill="1" applyBorder="1" applyAlignment="1">
      <alignment horizontal="left" vertical="center" wrapText="1"/>
      <protection/>
    </xf>
    <xf numFmtId="49" fontId="4" fillId="0" borderId="13" xfId="59" applyNumberFormat="1" applyFont="1" applyFill="1" applyBorder="1" applyAlignment="1">
      <alignment horizontal="center" vertical="center" wrapText="1"/>
      <protection/>
    </xf>
    <xf numFmtId="49" fontId="4" fillId="0" borderId="13" xfId="60" applyNumberFormat="1" applyFont="1" applyFill="1" applyBorder="1" applyAlignment="1">
      <alignment horizontal="center" vertical="center" wrapText="1"/>
      <protection/>
    </xf>
    <xf numFmtId="49" fontId="3" fillId="0" borderId="13" xfId="60" applyNumberFormat="1" applyFont="1" applyFill="1" applyBorder="1" applyAlignment="1">
      <alignment horizontal="center" vertical="center" wrapText="1"/>
      <protection/>
    </xf>
    <xf numFmtId="0" fontId="4" fillId="0" borderId="15" xfId="60" applyFont="1" applyFill="1" applyBorder="1" applyAlignment="1">
      <alignment horizontal="center" vertical="center" wrapText="1"/>
      <protection/>
    </xf>
    <xf numFmtId="0" fontId="4" fillId="0" borderId="15" xfId="60" applyFont="1" applyFill="1" applyBorder="1" applyAlignment="1">
      <alignment vertical="center" wrapText="1"/>
      <protection/>
    </xf>
    <xf numFmtId="0" fontId="4" fillId="0" borderId="15" xfId="59" applyFont="1" applyFill="1" applyBorder="1" applyAlignment="1">
      <alignment horizontal="center" vertical="center" wrapText="1"/>
      <protection/>
    </xf>
    <xf numFmtId="0" fontId="4" fillId="0" borderId="17" xfId="60" applyFont="1" applyFill="1" applyBorder="1" applyAlignment="1">
      <alignment horizontal="center" vertical="center" wrapText="1"/>
      <protection/>
    </xf>
    <xf numFmtId="0" fontId="4" fillId="0" borderId="17" xfId="59" applyFont="1" applyFill="1" applyBorder="1" applyAlignment="1">
      <alignment horizontal="center" vertical="center" wrapText="1"/>
      <protection/>
    </xf>
    <xf numFmtId="0" fontId="4" fillId="0" borderId="19" xfId="60" applyFont="1" applyFill="1" applyBorder="1" applyAlignment="1">
      <alignment horizontal="center" vertical="center" wrapText="1"/>
      <protection/>
    </xf>
    <xf numFmtId="0" fontId="4" fillId="0" borderId="19" xfId="59" applyFont="1" applyFill="1" applyBorder="1" applyAlignment="1">
      <alignment horizontal="center" vertical="center" wrapText="1"/>
      <protection/>
    </xf>
    <xf numFmtId="3" fontId="4" fillId="0" borderId="15" xfId="60" applyNumberFormat="1" applyFont="1" applyFill="1" applyBorder="1" applyAlignment="1">
      <alignment horizontal="left" vertical="center" wrapText="1"/>
      <protection/>
    </xf>
    <xf numFmtId="49" fontId="4" fillId="0" borderId="15" xfId="59" applyNumberFormat="1" applyFont="1" applyFill="1" applyBorder="1" applyAlignment="1">
      <alignment horizontal="center" vertical="center" wrapText="1"/>
      <protection/>
    </xf>
    <xf numFmtId="49" fontId="4" fillId="0" borderId="17" xfId="59" applyNumberFormat="1" applyFont="1" applyFill="1" applyBorder="1" applyAlignment="1">
      <alignment horizontal="center" vertical="center" wrapText="1"/>
      <protection/>
    </xf>
    <xf numFmtId="49" fontId="4" fillId="0" borderId="19" xfId="59" applyNumberFormat="1" applyFont="1" applyFill="1" applyBorder="1" applyAlignment="1">
      <alignment horizontal="center" vertical="center" wrapText="1"/>
      <protection/>
    </xf>
    <xf numFmtId="49" fontId="4" fillId="0" borderId="15" xfId="60" applyNumberFormat="1" applyFont="1" applyFill="1" applyBorder="1" applyAlignment="1">
      <alignment horizontal="center" vertical="center" wrapText="1"/>
      <protection/>
    </xf>
    <xf numFmtId="49" fontId="4" fillId="0" borderId="17" xfId="60" applyNumberFormat="1" applyFont="1" applyFill="1" applyBorder="1" applyAlignment="1">
      <alignment horizontal="center" vertical="center" wrapText="1"/>
      <protection/>
    </xf>
    <xf numFmtId="49" fontId="4" fillId="0" borderId="19" xfId="60" applyNumberFormat="1" applyFont="1" applyFill="1" applyBorder="1" applyAlignment="1">
      <alignment horizontal="center" vertical="center" wrapText="1"/>
      <protection/>
    </xf>
    <xf numFmtId="0" fontId="1" fillId="0" borderId="28" xfId="0" applyFont="1" applyBorder="1" applyAlignment="1">
      <alignment vertical="center" wrapText="1"/>
    </xf>
    <xf numFmtId="0" fontId="1" fillId="0" borderId="29" xfId="0" applyFont="1" applyBorder="1" applyAlignment="1">
      <alignment vertical="center" wrapText="1"/>
    </xf>
    <xf numFmtId="0" fontId="2" fillId="0" borderId="0" xfId="60" applyFont="1" applyAlignment="1">
      <alignment horizontal="right" vertical="top"/>
      <protection/>
    </xf>
    <xf numFmtId="0" fontId="0" fillId="0" borderId="28" xfId="0" applyFill="1" applyBorder="1" applyAlignment="1">
      <alignment horizontal="center" vertical="center"/>
    </xf>
    <xf numFmtId="2" fontId="0" fillId="0" borderId="28" xfId="0" applyNumberFormat="1" applyFill="1" applyBorder="1" applyAlignment="1">
      <alignment horizontal="center" vertical="center"/>
    </xf>
    <xf numFmtId="0" fontId="0" fillId="0" borderId="33" xfId="0" applyFill="1" applyBorder="1" applyAlignment="1">
      <alignment horizontal="center" vertical="center"/>
    </xf>
    <xf numFmtId="0" fontId="0" fillId="0" borderId="13" xfId="0" applyFill="1" applyBorder="1" applyAlignment="1">
      <alignment horizontal="center" vertical="center"/>
    </xf>
    <xf numFmtId="0" fontId="0" fillId="0" borderId="29" xfId="0" applyFill="1" applyBorder="1" applyAlignment="1">
      <alignment horizontal="center" vertical="center"/>
    </xf>
    <xf numFmtId="0" fontId="0" fillId="0" borderId="34" xfId="0" applyFill="1" applyBorder="1" applyAlignment="1">
      <alignment/>
    </xf>
    <xf numFmtId="0" fontId="0" fillId="0" borderId="0" xfId="0" applyFill="1" applyBorder="1" applyAlignment="1">
      <alignment/>
    </xf>
    <xf numFmtId="0" fontId="0" fillId="0" borderId="14" xfId="0" applyFill="1" applyBorder="1" applyAlignment="1">
      <alignment horizontal="center" vertical="center"/>
    </xf>
    <xf numFmtId="2" fontId="0" fillId="0" borderId="14" xfId="0" applyNumberFormat="1" applyFill="1" applyBorder="1" applyAlignment="1">
      <alignment horizontal="center" vertical="center"/>
    </xf>
    <xf numFmtId="2" fontId="0" fillId="0" borderId="13" xfId="0" applyNumberFormat="1" applyFill="1" applyBorder="1" applyAlignment="1">
      <alignment horizontal="center" vertical="center"/>
    </xf>
    <xf numFmtId="0" fontId="0" fillId="0" borderId="35" xfId="0" applyFill="1" applyBorder="1" applyAlignment="1">
      <alignment horizontal="center" vertical="center"/>
    </xf>
    <xf numFmtId="0" fontId="0" fillId="0" borderId="28" xfId="0" applyFill="1" applyBorder="1" applyAlignment="1">
      <alignment/>
    </xf>
    <xf numFmtId="0" fontId="0" fillId="0" borderId="36" xfId="0" applyFill="1" applyBorder="1" applyAlignment="1">
      <alignment/>
    </xf>
    <xf numFmtId="2" fontId="0" fillId="0" borderId="35" xfId="0" applyNumberFormat="1" applyFill="1" applyBorder="1" applyAlignment="1">
      <alignment horizontal="center" vertical="center"/>
    </xf>
    <xf numFmtId="2" fontId="0" fillId="0" borderId="37" xfId="0" applyNumberFormat="1" applyFill="1" applyBorder="1" applyAlignment="1">
      <alignment horizontal="center" vertical="center"/>
    </xf>
    <xf numFmtId="2" fontId="0" fillId="0" borderId="38" xfId="0" applyNumberFormat="1" applyFill="1" applyBorder="1" applyAlignment="1">
      <alignment horizontal="center" vertical="center"/>
    </xf>
    <xf numFmtId="0" fontId="0" fillId="0" borderId="39" xfId="0" applyFill="1" applyBorder="1" applyAlignment="1">
      <alignment horizontal="center" vertical="center"/>
    </xf>
    <xf numFmtId="2" fontId="0" fillId="0" borderId="40" xfId="0" applyNumberFormat="1" applyFill="1" applyBorder="1" applyAlignment="1">
      <alignment/>
    </xf>
    <xf numFmtId="2" fontId="0" fillId="0" borderId="28" xfId="0" applyNumberFormat="1" applyFill="1" applyBorder="1" applyAlignment="1">
      <alignment/>
    </xf>
    <xf numFmtId="0" fontId="0" fillId="0" borderId="40" xfId="0" applyFill="1" applyBorder="1" applyAlignment="1">
      <alignment/>
    </xf>
    <xf numFmtId="2" fontId="0" fillId="0" borderId="39" xfId="0" applyNumberFormat="1" applyFill="1" applyBorder="1" applyAlignment="1">
      <alignment horizontal="center" vertical="center"/>
    </xf>
    <xf numFmtId="0" fontId="0" fillId="0" borderId="40" xfId="0" applyFill="1" applyBorder="1" applyAlignment="1">
      <alignment horizontal="center" vertical="center"/>
    </xf>
    <xf numFmtId="0" fontId="0" fillId="0" borderId="34" xfId="0" applyFill="1" applyBorder="1" applyAlignment="1">
      <alignment horizontal="center" vertical="center"/>
    </xf>
    <xf numFmtId="2" fontId="0" fillId="0" borderId="29" xfId="0" applyNumberFormat="1" applyFill="1" applyBorder="1" applyAlignment="1">
      <alignment horizontal="center" vertical="center"/>
    </xf>
    <xf numFmtId="0" fontId="3" fillId="0" borderId="0" xfId="0" applyFont="1" applyAlignment="1">
      <alignment horizontal="center"/>
    </xf>
    <xf numFmtId="0" fontId="1" fillId="0" borderId="35" xfId="0" applyFont="1" applyBorder="1" applyAlignment="1">
      <alignment horizontal="center" vertical="center" wrapText="1"/>
    </xf>
    <xf numFmtId="0" fontId="3" fillId="0" borderId="0" xfId="0" applyFont="1" applyFill="1" applyAlignment="1">
      <alignment horizontal="center" vertical="center" wrapText="1"/>
    </xf>
    <xf numFmtId="0" fontId="2" fillId="0" borderId="0" xfId="60" applyFont="1" applyAlignment="1">
      <alignment horizontal="left" wrapText="1"/>
      <protection/>
    </xf>
    <xf numFmtId="0" fontId="1" fillId="0" borderId="0" xfId="0" applyFont="1" applyBorder="1" applyAlignment="1">
      <alignment horizontal="center" vertical="center" wrapText="1"/>
    </xf>
    <xf numFmtId="0" fontId="0" fillId="0" borderId="0" xfId="0" applyBorder="1" applyAlignment="1">
      <alignment horizontal="center" vertical="center" wrapText="1"/>
    </xf>
    <xf numFmtId="4" fontId="12" fillId="0" borderId="0" xfId="0" applyNumberFormat="1" applyFont="1" applyBorder="1" applyAlignment="1">
      <alignment horizontal="center" vertical="center" wrapText="1"/>
    </xf>
    <xf numFmtId="4" fontId="1" fillId="32" borderId="0" xfId="0" applyNumberFormat="1" applyFont="1" applyFill="1" applyBorder="1" applyAlignment="1">
      <alignment horizontal="center" vertical="center" wrapText="1"/>
    </xf>
    <xf numFmtId="4" fontId="2" fillId="32" borderId="0" xfId="0" applyNumberFormat="1" applyFont="1" applyFill="1" applyBorder="1" applyAlignment="1">
      <alignment horizontal="center" vertical="center" wrapText="1"/>
    </xf>
    <xf numFmtId="4" fontId="0" fillId="32" borderId="0" xfId="0" applyNumberFormat="1" applyFill="1" applyBorder="1" applyAlignment="1">
      <alignment vertical="center" wrapText="1"/>
    </xf>
    <xf numFmtId="4" fontId="0" fillId="32" borderId="0" xfId="0" applyNumberFormat="1" applyFill="1" applyBorder="1" applyAlignment="1">
      <alignment/>
    </xf>
    <xf numFmtId="3" fontId="1" fillId="32" borderId="0" xfId="0" applyNumberFormat="1" applyFont="1" applyFill="1" applyBorder="1" applyAlignment="1">
      <alignment horizontal="center" vertical="center" wrapText="1"/>
    </xf>
    <xf numFmtId="4" fontId="12" fillId="32" borderId="0" xfId="0" applyNumberFormat="1" applyFont="1" applyFill="1" applyBorder="1" applyAlignment="1">
      <alignment/>
    </xf>
    <xf numFmtId="0" fontId="0" fillId="32" borderId="0" xfId="0" applyFill="1" applyBorder="1" applyAlignment="1">
      <alignment/>
    </xf>
    <xf numFmtId="0" fontId="0" fillId="0" borderId="23" xfId="0" applyBorder="1" applyAlignment="1">
      <alignment horizontal="center" vertical="center" wrapText="1"/>
    </xf>
    <xf numFmtId="4" fontId="2" fillId="32" borderId="23" xfId="0" applyNumberFormat="1" applyFont="1" applyFill="1" applyBorder="1" applyAlignment="1">
      <alignment vertical="center" wrapText="1"/>
    </xf>
    <xf numFmtId="4" fontId="1" fillId="32" borderId="23" xfId="0" applyNumberFormat="1" applyFont="1" applyFill="1" applyBorder="1" applyAlignment="1">
      <alignment horizontal="center" vertical="center" wrapText="1"/>
    </xf>
    <xf numFmtId="4" fontId="2" fillId="32" borderId="23" xfId="0" applyNumberFormat="1" applyFont="1" applyFill="1" applyBorder="1" applyAlignment="1">
      <alignment horizontal="center" vertical="center" wrapText="1"/>
    </xf>
    <xf numFmtId="0" fontId="1" fillId="32" borderId="23" xfId="0" applyFont="1" applyFill="1" applyBorder="1" applyAlignment="1">
      <alignment horizontal="center" vertical="center" wrapText="1"/>
    </xf>
    <xf numFmtId="3" fontId="1" fillId="32" borderId="35" xfId="0" applyNumberFormat="1" applyFont="1" applyFill="1" applyBorder="1" applyAlignment="1">
      <alignment horizontal="center" vertical="center" wrapText="1"/>
    </xf>
    <xf numFmtId="3" fontId="1" fillId="32" borderId="41" xfId="0" applyNumberFormat="1" applyFont="1" applyFill="1" applyBorder="1" applyAlignment="1">
      <alignment horizontal="center" vertical="center" wrapText="1"/>
    </xf>
    <xf numFmtId="3" fontId="1" fillId="32" borderId="42" xfId="0" applyNumberFormat="1" applyFont="1" applyFill="1" applyBorder="1" applyAlignment="1">
      <alignment horizontal="center" vertical="center" wrapText="1"/>
    </xf>
    <xf numFmtId="3" fontId="1" fillId="32" borderId="43" xfId="0" applyNumberFormat="1" applyFont="1" applyFill="1" applyBorder="1" applyAlignment="1">
      <alignment horizontal="center" vertical="center" wrapText="1"/>
    </xf>
    <xf numFmtId="3" fontId="1" fillId="32" borderId="38" xfId="0" applyNumberFormat="1" applyFont="1" applyFill="1" applyBorder="1" applyAlignment="1">
      <alignment horizontal="center" vertical="center" wrapText="1"/>
    </xf>
    <xf numFmtId="3" fontId="1" fillId="32" borderId="44" xfId="0" applyNumberFormat="1" applyFont="1" applyFill="1" applyBorder="1" applyAlignment="1">
      <alignment horizontal="center" vertical="center" wrapText="1"/>
    </xf>
    <xf numFmtId="0" fontId="0" fillId="32" borderId="44" xfId="0" applyFill="1" applyBorder="1" applyAlignment="1">
      <alignment/>
    </xf>
    <xf numFmtId="3" fontId="1" fillId="32" borderId="45" xfId="0" applyNumberFormat="1" applyFont="1" applyFill="1" applyBorder="1" applyAlignment="1">
      <alignment horizontal="center" vertical="center" wrapText="1"/>
    </xf>
    <xf numFmtId="0" fontId="2" fillId="32" borderId="46" xfId="0" applyFont="1" applyFill="1" applyBorder="1" applyAlignment="1">
      <alignment horizontal="center" vertical="center" wrapText="1"/>
    </xf>
    <xf numFmtId="3" fontId="1" fillId="32" borderId="47" xfId="0" applyNumberFormat="1" applyFont="1" applyFill="1" applyBorder="1" applyAlignment="1">
      <alignment horizontal="center" vertical="center" wrapText="1"/>
    </xf>
    <xf numFmtId="3" fontId="1" fillId="32" borderId="48" xfId="0" applyNumberFormat="1" applyFont="1" applyFill="1" applyBorder="1" applyAlignment="1">
      <alignment horizontal="center" vertical="center" wrapText="1"/>
    </xf>
    <xf numFmtId="3" fontId="1" fillId="32" borderId="49" xfId="0" applyNumberFormat="1" applyFont="1" applyFill="1" applyBorder="1" applyAlignment="1">
      <alignment horizontal="center" vertical="center" wrapText="1"/>
    </xf>
    <xf numFmtId="3" fontId="1" fillId="32" borderId="50" xfId="0" applyNumberFormat="1" applyFont="1" applyFill="1" applyBorder="1" applyAlignment="1">
      <alignment horizontal="center" vertical="center" wrapText="1"/>
    </xf>
    <xf numFmtId="3" fontId="1" fillId="32" borderId="31" xfId="0" applyNumberFormat="1" applyFont="1" applyFill="1" applyBorder="1" applyAlignment="1">
      <alignment horizontal="center" vertical="center" wrapText="1"/>
    </xf>
    <xf numFmtId="0" fontId="0" fillId="32" borderId="47" xfId="0" applyFill="1" applyBorder="1" applyAlignment="1">
      <alignment/>
    </xf>
    <xf numFmtId="3" fontId="1" fillId="32" borderId="23" xfId="0" applyNumberFormat="1" applyFont="1" applyFill="1" applyBorder="1" applyAlignment="1">
      <alignment horizontal="center" vertical="center" wrapText="1"/>
    </xf>
    <xf numFmtId="3" fontId="1" fillId="32" borderId="22" xfId="0" applyNumberFormat="1" applyFont="1" applyFill="1" applyBorder="1" applyAlignment="1">
      <alignment horizontal="center" vertical="center" wrapText="1"/>
    </xf>
    <xf numFmtId="0" fontId="2" fillId="0" borderId="13" xfId="0" applyFont="1" applyFill="1" applyBorder="1" applyAlignment="1">
      <alignment horizontal="center" vertical="center" wrapText="1"/>
    </xf>
    <xf numFmtId="3" fontId="2" fillId="0" borderId="13" xfId="0" applyNumberFormat="1" applyFont="1" applyFill="1" applyBorder="1" applyAlignment="1">
      <alignment horizontal="center" vertical="center" wrapText="1"/>
    </xf>
    <xf numFmtId="0" fontId="1" fillId="0" borderId="13" xfId="0" applyFont="1" applyFill="1" applyBorder="1" applyAlignment="1">
      <alignment horizontal="center" vertical="center" wrapText="1"/>
    </xf>
    <xf numFmtId="1" fontId="2" fillId="0" borderId="13" xfId="0" applyNumberFormat="1" applyFont="1" applyFill="1" applyBorder="1" applyAlignment="1">
      <alignment horizontal="center" vertical="center" wrapText="1"/>
    </xf>
    <xf numFmtId="0" fontId="6" fillId="0" borderId="0" xfId="60" applyAlignment="1">
      <alignment horizontal="right"/>
      <protection/>
    </xf>
    <xf numFmtId="0" fontId="0" fillId="0" borderId="0" xfId="0" applyAlignment="1">
      <alignment wrapText="1"/>
    </xf>
    <xf numFmtId="0" fontId="2" fillId="0" borderId="0" xfId="60" applyFont="1" applyAlignment="1">
      <alignment wrapText="1"/>
      <protection/>
    </xf>
    <xf numFmtId="4" fontId="1" fillId="0" borderId="13" xfId="0" applyNumberFormat="1" applyFont="1" applyFill="1" applyBorder="1" applyAlignment="1">
      <alignment horizontal="center" vertical="center" wrapText="1"/>
    </xf>
    <xf numFmtId="4" fontId="2" fillId="0" borderId="13" xfId="0" applyNumberFormat="1" applyFont="1" applyFill="1" applyBorder="1" applyAlignment="1">
      <alignment horizontal="center" vertical="center" wrapText="1"/>
    </xf>
    <xf numFmtId="0" fontId="1" fillId="0" borderId="29" xfId="0" applyFont="1" applyBorder="1" applyAlignment="1">
      <alignment horizontal="center" vertical="center" wrapText="1"/>
    </xf>
    <xf numFmtId="2" fontId="2" fillId="0" borderId="13" xfId="0" applyNumberFormat="1" applyFont="1" applyFill="1" applyBorder="1" applyAlignment="1">
      <alignment horizontal="center" vertical="center" wrapText="1"/>
    </xf>
    <xf numFmtId="0" fontId="2" fillId="32" borderId="29" xfId="0" applyFont="1" applyFill="1" applyBorder="1" applyAlignment="1">
      <alignment vertical="center" wrapText="1"/>
    </xf>
    <xf numFmtId="3" fontId="1" fillId="32" borderId="36" xfId="0" applyNumberFormat="1" applyFont="1" applyFill="1" applyBorder="1" applyAlignment="1">
      <alignment horizontal="center" vertical="center" wrapText="1"/>
    </xf>
    <xf numFmtId="3" fontId="1" fillId="32" borderId="29" xfId="0" applyNumberFormat="1" applyFont="1" applyFill="1" applyBorder="1" applyAlignment="1">
      <alignment horizontal="center" vertical="center" wrapText="1"/>
    </xf>
    <xf numFmtId="0" fontId="11" fillId="0" borderId="0" xfId="60" applyFont="1" applyFill="1" applyBorder="1" applyAlignment="1">
      <alignment/>
      <protection/>
    </xf>
    <xf numFmtId="0" fontId="5" fillId="0" borderId="0" xfId="0" applyFont="1" applyFill="1" applyBorder="1" applyAlignment="1">
      <alignment horizontal="center"/>
    </xf>
    <xf numFmtId="0" fontId="0" fillId="0" borderId="0" xfId="0" applyFill="1" applyAlignment="1">
      <alignment horizontal="right"/>
    </xf>
    <xf numFmtId="0" fontId="11" fillId="0" borderId="0" xfId="60" applyFont="1" applyFill="1" applyBorder="1" applyAlignment="1">
      <alignment horizontal="right"/>
      <protection/>
    </xf>
    <xf numFmtId="0" fontId="23" fillId="0" borderId="0" xfId="0" applyFont="1" applyFill="1" applyAlignment="1">
      <alignment horizontal="center"/>
    </xf>
    <xf numFmtId="0" fontId="24" fillId="0" borderId="0" xfId="0" applyFont="1" applyFill="1" applyAlignment="1">
      <alignment horizontal="left" vertical="center" wrapText="1"/>
    </xf>
    <xf numFmtId="0" fontId="24" fillId="0" borderId="0" xfId="0" applyFont="1" applyFill="1" applyAlignment="1">
      <alignment horizontal="center" vertical="center" wrapText="1"/>
    </xf>
    <xf numFmtId="0" fontId="0" fillId="0" borderId="0" xfId="0" applyFill="1" applyAlignment="1">
      <alignment horizontal="center" vertical="center" wrapText="1"/>
    </xf>
    <xf numFmtId="0" fontId="5" fillId="0" borderId="0" xfId="0" applyFont="1" applyFill="1" applyBorder="1" applyAlignment="1">
      <alignment horizontal="left"/>
    </xf>
    <xf numFmtId="0" fontId="6" fillId="0" borderId="0" xfId="61" applyFont="1" applyFill="1">
      <alignment/>
      <protection/>
    </xf>
    <xf numFmtId="175" fontId="3" fillId="32" borderId="13" xfId="76" applyFont="1" applyFill="1" applyBorder="1" applyAlignment="1">
      <alignment horizontal="center" vertical="center" wrapText="1"/>
    </xf>
    <xf numFmtId="175" fontId="4" fillId="32" borderId="32" xfId="76" applyFont="1" applyFill="1" applyBorder="1" applyAlignment="1">
      <alignment horizontal="center" vertical="center" wrapText="1"/>
    </xf>
    <xf numFmtId="175" fontId="3" fillId="32" borderId="32" xfId="76" applyFont="1" applyFill="1" applyBorder="1" applyAlignment="1">
      <alignment horizontal="center" vertical="center" wrapText="1"/>
    </xf>
    <xf numFmtId="175" fontId="4" fillId="32" borderId="13" xfId="76" applyFont="1" applyFill="1" applyBorder="1" applyAlignment="1">
      <alignment horizontal="center" vertical="center" wrapText="1"/>
    </xf>
    <xf numFmtId="175" fontId="4" fillId="32" borderId="15" xfId="76" applyFont="1" applyFill="1" applyBorder="1" applyAlignment="1">
      <alignment horizontal="center" vertical="center" wrapText="1"/>
    </xf>
    <xf numFmtId="175" fontId="4" fillId="32" borderId="51" xfId="76" applyFont="1" applyFill="1" applyBorder="1" applyAlignment="1">
      <alignment horizontal="center" vertical="center" wrapText="1"/>
    </xf>
    <xf numFmtId="175" fontId="4" fillId="32" borderId="17" xfId="76" applyFont="1" applyFill="1" applyBorder="1" applyAlignment="1">
      <alignment horizontal="center" vertical="center" wrapText="1"/>
    </xf>
    <xf numFmtId="175" fontId="4" fillId="32" borderId="52" xfId="76" applyFont="1" applyFill="1" applyBorder="1" applyAlignment="1">
      <alignment horizontal="center" vertical="center" wrapText="1"/>
    </xf>
    <xf numFmtId="175" fontId="4" fillId="32" borderId="19" xfId="76" applyFont="1" applyFill="1" applyBorder="1" applyAlignment="1">
      <alignment horizontal="center" vertical="center" wrapText="1"/>
    </xf>
    <xf numFmtId="175" fontId="4" fillId="32" borderId="53" xfId="76" applyFont="1" applyFill="1" applyBorder="1" applyAlignment="1">
      <alignment horizontal="center" vertical="center" wrapText="1"/>
    </xf>
    <xf numFmtId="17" fontId="4" fillId="0" borderId="19" xfId="59" applyNumberFormat="1" applyFont="1" applyFill="1" applyBorder="1" applyAlignment="1">
      <alignment horizontal="center" vertical="center" wrapText="1"/>
      <protection/>
    </xf>
    <xf numFmtId="195" fontId="21" fillId="32" borderId="23" xfId="77" applyNumberFormat="1" applyFont="1" applyFill="1" applyBorder="1" applyAlignment="1">
      <alignment horizontal="center" vertical="center" wrapText="1"/>
    </xf>
    <xf numFmtId="175" fontId="21" fillId="32" borderId="24" xfId="76" applyFont="1" applyFill="1" applyBorder="1" applyAlignment="1">
      <alignment horizontal="center" vertical="center" wrapText="1"/>
    </xf>
    <xf numFmtId="175" fontId="21" fillId="32" borderId="23" xfId="76" applyFont="1" applyFill="1" applyBorder="1" applyAlignment="1">
      <alignment horizontal="center" vertical="center" wrapText="1"/>
    </xf>
    <xf numFmtId="2" fontId="2" fillId="32" borderId="13" xfId="0" applyNumberFormat="1" applyFont="1" applyFill="1" applyBorder="1" applyAlignment="1">
      <alignment horizontal="center" vertical="center" wrapText="1"/>
    </xf>
    <xf numFmtId="0" fontId="61" fillId="0" borderId="0" xfId="0" applyFont="1" applyFill="1" applyAlignment="1">
      <alignment/>
    </xf>
    <xf numFmtId="0" fontId="61" fillId="0" borderId="0" xfId="0" applyFont="1" applyAlignment="1">
      <alignment/>
    </xf>
    <xf numFmtId="0" fontId="4" fillId="0" borderId="17" xfId="0" applyFont="1" applyFill="1" applyBorder="1" applyAlignment="1">
      <alignment vertical="center" wrapText="1"/>
    </xf>
    <xf numFmtId="0" fontId="4" fillId="0" borderId="19" xfId="0" applyFont="1" applyFill="1" applyBorder="1" applyAlignment="1">
      <alignment vertical="center" wrapText="1"/>
    </xf>
    <xf numFmtId="175" fontId="3" fillId="0" borderId="13" xfId="76" applyFont="1" applyFill="1" applyBorder="1" applyAlignment="1">
      <alignment horizontal="center" vertical="center" wrapText="1"/>
    </xf>
    <xf numFmtId="175" fontId="3" fillId="0" borderId="32" xfId="76" applyFont="1" applyFill="1" applyBorder="1" applyAlignment="1">
      <alignment horizontal="center" vertical="center" wrapText="1"/>
    </xf>
    <xf numFmtId="175" fontId="4" fillId="0" borderId="13" xfId="76" applyFont="1" applyFill="1" applyBorder="1" applyAlignment="1">
      <alignment horizontal="center" vertical="center" wrapText="1"/>
    </xf>
    <xf numFmtId="175" fontId="4" fillId="0" borderId="32" xfId="76" applyFont="1" applyFill="1" applyBorder="1" applyAlignment="1">
      <alignment horizontal="center" vertical="center" wrapText="1"/>
    </xf>
    <xf numFmtId="0" fontId="14" fillId="0" borderId="0" xfId="60" applyFont="1" applyFill="1">
      <alignment/>
      <protection/>
    </xf>
    <xf numFmtId="0" fontId="4" fillId="0" borderId="0" xfId="60" applyFont="1" applyFill="1" applyAlignment="1">
      <alignment horizontal="right" vertical="top"/>
      <protection/>
    </xf>
    <xf numFmtId="0" fontId="1" fillId="32" borderId="32"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4" fillId="0" borderId="0" xfId="60" applyFont="1">
      <alignment/>
      <protection/>
    </xf>
    <xf numFmtId="0" fontId="25" fillId="0" borderId="0" xfId="60" applyFont="1">
      <alignment/>
      <protection/>
    </xf>
    <xf numFmtId="0" fontId="26" fillId="0" borderId="0" xfId="0" applyFont="1" applyAlignment="1">
      <alignment/>
    </xf>
    <xf numFmtId="0" fontId="26" fillId="0" borderId="0" xfId="0" applyFont="1" applyAlignment="1">
      <alignment horizontal="right"/>
    </xf>
    <xf numFmtId="0" fontId="5" fillId="0" borderId="0" xfId="0" applyFont="1" applyAlignment="1">
      <alignment horizontal="center" vertical="center" wrapText="1"/>
    </xf>
    <xf numFmtId="0" fontId="3" fillId="0" borderId="0" xfId="0" applyFont="1" applyAlignment="1">
      <alignment horizontal="center"/>
    </xf>
    <xf numFmtId="0" fontId="4" fillId="0" borderId="0" xfId="0" applyFont="1" applyAlignment="1">
      <alignment horizontal="center"/>
    </xf>
    <xf numFmtId="0" fontId="2" fillId="0" borderId="0" xfId="0" applyFont="1" applyAlignment="1">
      <alignment horizontal="left" vertical="center"/>
    </xf>
    <xf numFmtId="0" fontId="5" fillId="0" borderId="0" xfId="0" applyFont="1" applyAlignment="1">
      <alignment horizontal="center"/>
    </xf>
    <xf numFmtId="0" fontId="2" fillId="0" borderId="0" xfId="0" applyFont="1" applyAlignment="1">
      <alignment horizontal="left"/>
    </xf>
    <xf numFmtId="0" fontId="2" fillId="0" borderId="0" xfId="0" applyFont="1" applyAlignment="1">
      <alignment horizontal="center" wrapText="1"/>
    </xf>
    <xf numFmtId="0" fontId="2" fillId="0" borderId="0" xfId="0" applyFont="1" applyAlignment="1">
      <alignment horizontal="center"/>
    </xf>
    <xf numFmtId="0" fontId="2" fillId="0" borderId="0" xfId="0" applyFont="1" applyAlignment="1">
      <alignment horizontal="center" vertical="center" wrapText="1"/>
    </xf>
    <xf numFmtId="0" fontId="7" fillId="0" borderId="0" xfId="43" applyAlignment="1" applyProtection="1">
      <alignment horizontal="center"/>
      <protection/>
    </xf>
    <xf numFmtId="4" fontId="2" fillId="32" borderId="32" xfId="0" applyNumberFormat="1" applyFont="1" applyFill="1" applyBorder="1" applyAlignment="1">
      <alignment horizontal="center" vertical="center" wrapText="1"/>
    </xf>
    <xf numFmtId="0" fontId="0" fillId="0" borderId="35" xfId="0" applyFont="1" applyBorder="1" applyAlignment="1">
      <alignment horizontal="center" vertical="center" wrapText="1"/>
    </xf>
    <xf numFmtId="4" fontId="2" fillId="32" borderId="54" xfId="0" applyNumberFormat="1" applyFont="1" applyFill="1" applyBorder="1" applyAlignment="1">
      <alignment horizontal="center" vertical="center" wrapText="1"/>
    </xf>
    <xf numFmtId="0" fontId="0" fillId="0" borderId="35" xfId="0" applyBorder="1" applyAlignment="1">
      <alignment horizontal="center" vertical="center" wrapText="1"/>
    </xf>
    <xf numFmtId="0" fontId="0" fillId="0" borderId="0" xfId="0" applyAlignment="1">
      <alignment horizontal="center"/>
    </xf>
    <xf numFmtId="0" fontId="3" fillId="0" borderId="0" xfId="0" applyFont="1" applyFill="1" applyAlignment="1">
      <alignment horizontal="center" vertical="center" wrapText="1"/>
    </xf>
    <xf numFmtId="0" fontId="0" fillId="0" borderId="0" xfId="0" applyAlignment="1">
      <alignment horizontal="center" vertical="center" wrapText="1"/>
    </xf>
    <xf numFmtId="0" fontId="1" fillId="0" borderId="32" xfId="0" applyFont="1" applyBorder="1" applyAlignment="1">
      <alignment horizontal="center" vertical="center" wrapText="1"/>
    </xf>
    <xf numFmtId="0" fontId="1" fillId="0" borderId="39" xfId="0" applyFont="1" applyBorder="1" applyAlignment="1">
      <alignment horizontal="center" vertical="center" wrapText="1"/>
    </xf>
    <xf numFmtId="0" fontId="0" fillId="0" borderId="39" xfId="0" applyBorder="1" applyAlignment="1">
      <alignment horizontal="center" vertical="center" wrapText="1"/>
    </xf>
    <xf numFmtId="4" fontId="1" fillId="32" borderId="39" xfId="0" applyNumberFormat="1" applyFont="1" applyFill="1" applyBorder="1" applyAlignment="1">
      <alignment horizontal="center" vertical="center" wrapText="1"/>
    </xf>
    <xf numFmtId="4" fontId="2" fillId="32" borderId="39" xfId="0" applyNumberFormat="1" applyFont="1" applyFill="1" applyBorder="1" applyAlignment="1">
      <alignment horizontal="center" vertical="center" wrapText="1"/>
    </xf>
    <xf numFmtId="4" fontId="2" fillId="0" borderId="32" xfId="0" applyNumberFormat="1" applyFont="1" applyBorder="1" applyAlignment="1">
      <alignment horizontal="center" vertical="center" wrapText="1"/>
    </xf>
    <xf numFmtId="4" fontId="2" fillId="0" borderId="35" xfId="0" applyNumberFormat="1" applyFont="1" applyBorder="1" applyAlignment="1">
      <alignment horizontal="center" vertical="center" wrapText="1"/>
    </xf>
    <xf numFmtId="4" fontId="1" fillId="32" borderId="32" xfId="0" applyNumberFormat="1" applyFont="1" applyFill="1" applyBorder="1" applyAlignment="1">
      <alignment horizontal="center" vertical="center" wrapText="1"/>
    </xf>
    <xf numFmtId="4" fontId="1" fillId="32" borderId="54" xfId="0" applyNumberFormat="1" applyFont="1" applyFill="1" applyBorder="1" applyAlignment="1">
      <alignment horizontal="center" vertical="center" wrapText="1"/>
    </xf>
    <xf numFmtId="0" fontId="17" fillId="0" borderId="0" xfId="59" applyFont="1" applyFill="1" applyAlignment="1">
      <alignment horizontal="right" vertical="center" wrapText="1"/>
      <protection/>
    </xf>
    <xf numFmtId="0" fontId="1" fillId="0" borderId="55" xfId="0" applyFont="1" applyBorder="1" applyAlignment="1">
      <alignment horizontal="center" vertical="center" wrapText="1"/>
    </xf>
    <xf numFmtId="0" fontId="2" fillId="0" borderId="13" xfId="0" applyFont="1" applyBorder="1" applyAlignment="1">
      <alignment horizontal="center" vertical="center" wrapText="1"/>
    </xf>
    <xf numFmtId="0" fontId="5" fillId="0" borderId="0" xfId="59" applyFont="1" applyFill="1" applyAlignment="1">
      <alignment horizontal="right" vertical="center" wrapText="1"/>
      <protection/>
    </xf>
    <xf numFmtId="171" fontId="0" fillId="0" borderId="0" xfId="0" applyNumberFormat="1" applyAlignment="1">
      <alignment horizontal="center"/>
    </xf>
    <xf numFmtId="4" fontId="0" fillId="0" borderId="0" xfId="0" applyNumberFormat="1" applyAlignment="1">
      <alignment horizontal="center"/>
    </xf>
    <xf numFmtId="175" fontId="0" fillId="0" borderId="0" xfId="77" applyFont="1" applyAlignment="1">
      <alignment horizontal="center"/>
    </xf>
    <xf numFmtId="0" fontId="12" fillId="0" borderId="35"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1" fillId="0" borderId="14" xfId="0" applyFont="1" applyBorder="1" applyAlignment="1">
      <alignment horizontal="center" vertical="center" wrapText="1"/>
    </xf>
    <xf numFmtId="0" fontId="1" fillId="32" borderId="32" xfId="0" applyFont="1" applyFill="1" applyBorder="1" applyAlignment="1">
      <alignment horizontal="center" vertical="center" wrapText="1"/>
    </xf>
    <xf numFmtId="0" fontId="1" fillId="32" borderId="39" xfId="0" applyFont="1" applyFill="1" applyBorder="1" applyAlignment="1">
      <alignment horizontal="center" vertical="center" wrapText="1"/>
    </xf>
    <xf numFmtId="0" fontId="0" fillId="0" borderId="39" xfId="0" applyBorder="1" applyAlignment="1">
      <alignment/>
    </xf>
    <xf numFmtId="0" fontId="0" fillId="0" borderId="35" xfId="0" applyBorder="1" applyAlignment="1">
      <alignment/>
    </xf>
    <xf numFmtId="0" fontId="2" fillId="0" borderId="40" xfId="0" applyFont="1" applyBorder="1" applyAlignment="1">
      <alignment horizontal="left" vertical="center" wrapText="1"/>
    </xf>
    <xf numFmtId="0" fontId="2" fillId="0" borderId="0" xfId="0" applyFont="1" applyBorder="1" applyAlignment="1">
      <alignment horizontal="left" vertical="center" wrapText="1"/>
    </xf>
    <xf numFmtId="0" fontId="2" fillId="0" borderId="0" xfId="60" applyFont="1" applyAlignment="1">
      <alignment horizontal="left" wrapText="1"/>
      <protection/>
    </xf>
    <xf numFmtId="0" fontId="0" fillId="0" borderId="0" xfId="0" applyAlignment="1">
      <alignment horizontal="left" wrapText="1"/>
    </xf>
    <xf numFmtId="3" fontId="1" fillId="32" borderId="32" xfId="0" applyNumberFormat="1" applyFont="1" applyFill="1" applyBorder="1" applyAlignment="1">
      <alignment horizontal="center" vertical="center" wrapText="1"/>
    </xf>
    <xf numFmtId="0" fontId="0" fillId="0" borderId="55" xfId="0" applyBorder="1" applyAlignment="1">
      <alignment horizontal="center" vertical="center" wrapText="1"/>
    </xf>
    <xf numFmtId="0" fontId="11" fillId="0" borderId="0" xfId="60" applyFont="1" applyFill="1" applyBorder="1" applyAlignment="1">
      <alignment horizontal="right"/>
      <protection/>
    </xf>
    <xf numFmtId="0" fontId="0" fillId="0" borderId="0" xfId="0" applyAlignment="1">
      <alignment/>
    </xf>
    <xf numFmtId="0" fontId="0" fillId="0" borderId="0" xfId="0" applyFill="1" applyAlignment="1">
      <alignment horizontal="right"/>
    </xf>
    <xf numFmtId="0" fontId="0" fillId="0" borderId="0" xfId="0" applyAlignment="1">
      <alignment wrapText="1"/>
    </xf>
    <xf numFmtId="0" fontId="4" fillId="0" borderId="0" xfId="60" applyFont="1" applyFill="1" applyAlignment="1">
      <alignment horizontal="left" wrapText="1"/>
      <protection/>
    </xf>
    <xf numFmtId="0" fontId="20" fillId="0" borderId="0" xfId="0" applyFont="1" applyBorder="1" applyAlignment="1">
      <alignment horizontal="center" wrapText="1"/>
    </xf>
    <xf numFmtId="0" fontId="3" fillId="0" borderId="0" xfId="60" applyFont="1" applyFill="1" applyAlignment="1">
      <alignment horizontal="center" wrapText="1"/>
      <protection/>
    </xf>
    <xf numFmtId="0" fontId="4" fillId="0" borderId="0" xfId="0" applyFont="1" applyFill="1" applyAlignment="1">
      <alignment horizontal="justify" vertical="center" wrapText="1"/>
    </xf>
    <xf numFmtId="0" fontId="14" fillId="0" borderId="0" xfId="60" applyFont="1" applyAlignment="1">
      <alignment/>
      <protection/>
    </xf>
    <xf numFmtId="0" fontId="5" fillId="0" borderId="0" xfId="0" applyFont="1" applyFill="1" applyAlignment="1">
      <alignment horizontal="right"/>
    </xf>
    <xf numFmtId="0" fontId="4" fillId="0" borderId="56" xfId="62" applyFont="1" applyBorder="1" applyAlignment="1">
      <alignment horizontal="center" vertical="center" wrapText="1"/>
      <protection/>
    </xf>
    <xf numFmtId="0" fontId="4" fillId="0" borderId="57" xfId="62" applyFont="1" applyBorder="1" applyAlignment="1">
      <alignment horizontal="center" vertical="center" wrapText="1"/>
      <protection/>
    </xf>
    <xf numFmtId="0" fontId="21" fillId="0" borderId="0" xfId="60" applyFont="1" applyFill="1" applyAlignment="1">
      <alignment horizontal="center" vertical="center" wrapText="1"/>
      <protection/>
    </xf>
    <xf numFmtId="0" fontId="4" fillId="0" borderId="58" xfId="62" applyFont="1" applyBorder="1" applyAlignment="1">
      <alignment horizontal="center" vertical="center" wrapText="1"/>
      <protection/>
    </xf>
    <xf numFmtId="0" fontId="4" fillId="0" borderId="59" xfId="62" applyFont="1" applyBorder="1" applyAlignment="1">
      <alignment horizontal="center" vertical="center" wrapText="1"/>
      <protection/>
    </xf>
    <xf numFmtId="0" fontId="4" fillId="0" borderId="60" xfId="62" applyFont="1" applyBorder="1" applyAlignment="1">
      <alignment horizontal="center" vertical="center" wrapText="1"/>
      <protection/>
    </xf>
    <xf numFmtId="0" fontId="13" fillId="0" borderId="0" xfId="62" applyFont="1" applyAlignment="1">
      <alignment horizontal="center" wrapText="1"/>
      <protection/>
    </xf>
    <xf numFmtId="0" fontId="3" fillId="32" borderId="0" xfId="0" applyFont="1" applyFill="1" applyBorder="1" applyAlignment="1">
      <alignment horizontal="center" vertical="center" wrapText="1"/>
    </xf>
    <xf numFmtId="0" fontId="1" fillId="32" borderId="13" xfId="0" applyFont="1" applyFill="1" applyBorder="1" applyAlignment="1">
      <alignment horizontal="center" vertical="center" wrapText="1"/>
    </xf>
    <xf numFmtId="0" fontId="1" fillId="32" borderId="35" xfId="0" applyFont="1" applyFill="1" applyBorder="1" applyAlignment="1">
      <alignment horizontal="center" vertical="center" wrapText="1"/>
    </xf>
    <xf numFmtId="0" fontId="9" fillId="0" borderId="0" xfId="0" applyFont="1" applyAlignment="1">
      <alignment horizontal="right"/>
    </xf>
    <xf numFmtId="2" fontId="2" fillId="0" borderId="0" xfId="0" applyNumberFormat="1" applyFont="1" applyAlignment="1">
      <alignment horizontal="left" wrapText="1"/>
    </xf>
    <xf numFmtId="0" fontId="0" fillId="0" borderId="0" xfId="0" applyAlignment="1">
      <alignment horizontal="right"/>
    </xf>
  </cellXfs>
  <cellStyles count="66">
    <cellStyle name="Normal" xfId="0"/>
    <cellStyle name="_!!! отчетные Форматы минэнерго к ИП 2011 (1.11.10)" xfId="15"/>
    <cellStyle name="20% — акцент1" xfId="16"/>
    <cellStyle name="20% — акцент2" xfId="17"/>
    <cellStyle name="20% — акцент3" xfId="18"/>
    <cellStyle name="20% — акцент4" xfId="19"/>
    <cellStyle name="20% — акцент5" xfId="20"/>
    <cellStyle name="20% — акцент6" xfId="21"/>
    <cellStyle name="40% — акцент1" xfId="22"/>
    <cellStyle name="40% — акцент2" xfId="23"/>
    <cellStyle name="40% — акцент3" xfId="24"/>
    <cellStyle name="40% — акцент4" xfId="25"/>
    <cellStyle name="40% — акцент5" xfId="26"/>
    <cellStyle name="40% — акцент6" xfId="27"/>
    <cellStyle name="60% — акцент1" xfId="28"/>
    <cellStyle name="60% — акцент2" xfId="29"/>
    <cellStyle name="60% — акцент3" xfId="30"/>
    <cellStyle name="60% — акцент4" xfId="31"/>
    <cellStyle name="60% — акцент5" xfId="32"/>
    <cellStyle name="60% — акцент6"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Обычный 4" xfId="56"/>
    <cellStyle name="Обычный 5" xfId="57"/>
    <cellStyle name="Обычный 6" xfId="58"/>
    <cellStyle name="Обычный_! СВОД калькуляция 2010 (с занесением данных от ЦФО) испр 24.11.09" xfId="59"/>
    <cellStyle name="Обычный_Приложение 1" xfId="60"/>
    <cellStyle name="Обычный_Приложение 1 2 2" xfId="61"/>
    <cellStyle name="Обычный_Смета  по методике" xfId="62"/>
    <cellStyle name="Followed Hyperlink" xfId="63"/>
    <cellStyle name="Плохой" xfId="64"/>
    <cellStyle name="Пояснение" xfId="65"/>
    <cellStyle name="Примечание" xfId="66"/>
    <cellStyle name="Percent" xfId="67"/>
    <cellStyle name="Процентный 2" xfId="68"/>
    <cellStyle name="Процентный 3" xfId="69"/>
    <cellStyle name="Связанная ячейка" xfId="70"/>
    <cellStyle name="Стиль 1" xfId="71"/>
    <cellStyle name="Текст предупреждения" xfId="72"/>
    <cellStyle name="Comma" xfId="73"/>
    <cellStyle name="Comma [0]" xfId="74"/>
    <cellStyle name="Финансовый 2" xfId="75"/>
    <cellStyle name="Финансовый 3" xfId="76"/>
    <cellStyle name="Финансовый 3 2" xfId="77"/>
    <cellStyle name="Формула_GRES.2007.5" xfId="78"/>
    <cellStyle name="Хороший" xfId="7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externalLink" Target="externalLinks/externalLink2.xml" /><Relationship Id="rId13" Type="http://schemas.openxmlformats.org/officeDocument/2006/relationships/externalLink" Target="externalLinks/externalLink3.xml" /><Relationship Id="rId14" Type="http://schemas.openxmlformats.org/officeDocument/2006/relationships/externalLink" Target="externalLinks/externalLink4.xml" /><Relationship Id="rId1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MezhlumovaIV\AppData\Local\Microsoft\Windows\Temporary%20Internet%20Files\Content.Outlook\910YLY6C\&#1055;&#1088;&#1080;&#1083;&#1086;&#1078;&#1077;&#1085;&#1080;&#1103;%204-12%20&#1085;&#1072;%202018&#1075;%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69;&#1082;&#1086;&#1085;&#1086;&#1084;&#1080;&#1082;&#1072;\&#1058;&#1040;&#1056;&#1048;&#1060;&#1054;&#1054;&#1041;&#1056;&#1040;&#1047;&#1054;&#1042;&#1040;&#1053;&#1048;&#1045;\&#1058;&#1055;&#1055;\&#1058;&#1040;&#1056;&#1048;&#1060;&#1067;%202018\&#1048;&#1089;&#1087;&#1086;&#1083;&#1085;&#1077;&#1085;&#1080;&#1077;%20&#1087;&#1088;&#1080;&#1082;&#1072;&#1079;&#1072;\&#1087;.3.5%20&#1085;&#1072;&#1087;&#1088;&#1072;&#1074;&#1083;&#1077;&#1085;&#1080;&#1077;%20&#1088;&#1072;&#1089;&#1095;&#1077;&#1090;&#1086;&#1074;%204-13%20&#1074;%20&#1087;&#1088;&#1086;&#1092;.%20&#1076;&#1077;&#1087;&#1072;&#1088;&#1090;&#1072;&#1084;&#1077;&#1085;&#1090;&#1099;\&#1062;&#1060;&#1054;\&#1060;&#1088;&#1086;&#1083;&#1086;&#1074;&#1072;\&#1058;&#1055;&#1055;%202018%20&#1054;&#1050;&#1057;.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42;&#1069;%20&#1057;&#1082;&#1086;&#1088;&#1088;%20&#1055;&#1088;&#1080;&#1083;&#1086;&#1078;&#1077;&#1085;&#1080;&#1103;%204-12%20&#1085;&#1072;%202018&#1075;%2011%2010%20%20.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042;&#1069;%20&#1057;&#1082;&#1086;&#1088;&#1088;%20&#1055;&#1088;&#1080;&#1083;&#1086;&#1078;&#1077;&#1085;&#1080;&#1103;%204-12%20&#1085;&#1072;%202018&#1075;%2017%2010%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11. АНАЛИЗ"/>
      <sheetName val="12. Анализ производства"/>
      <sheetName val="Приложение  4 "/>
      <sheetName val="Приложение  (5) (НВВ)"/>
      <sheetName val="Приложение 5 (НВВ) (2)"/>
      <sheetName val=".Приложение  6 (кальк) "/>
      <sheetName val="Приложение 7 "/>
      <sheetName val="Приложение 6 (кальк) +льг"/>
      <sheetName val="Приложение  (7.1)"/>
      <sheetName val="Приложение (7.2)"/>
      <sheetName val="Приложение (7.3)"/>
      <sheetName val="Таблица 7.4 разраб_ ПСД"/>
      <sheetName val="Приложение (7.5)"/>
      <sheetName val="Приложение  (7.6)"/>
      <sheetName val="Приложение 7.7"/>
      <sheetName val="Таблица 7.8 прям"/>
      <sheetName val="Таблица 7.9 косв"/>
      <sheetName val=" Прил 8 инвест за 3 года "/>
      <sheetName val="Приложение (9) СТС"/>
      <sheetName val="Приложение (9) СТС (2)"/>
      <sheetName val="Приложение (9) СТС (3)"/>
      <sheetName val="Прил  (9.1). "/>
      <sheetName val="Приложение 3"/>
      <sheetName val="Приложение 4 "/>
      <sheetName val="Приложение 5 "/>
      <sheetName val="Аналитика спроса исп"/>
      <sheetName val="Аналитика спроса закл."/>
    </sheetNames>
    <sheetDataSet>
      <sheetData sheetId="17">
        <row r="24">
          <cell r="AI24">
            <v>2576.4366666666665</v>
          </cell>
        </row>
        <row r="29">
          <cell r="AI29">
            <v>150</v>
          </cell>
          <cell r="AK29">
            <v>29</v>
          </cell>
          <cell r="AM29">
            <v>0.0515</v>
          </cell>
          <cell r="AO29">
            <v>0.06</v>
          </cell>
        </row>
        <row r="30">
          <cell r="AI30">
            <v>15</v>
          </cell>
          <cell r="AM30">
            <v>0.056</v>
          </cell>
        </row>
        <row r="35">
          <cell r="AI35">
            <v>58.5</v>
          </cell>
        </row>
        <row r="46">
          <cell r="AI46">
            <v>52.333333333333336</v>
          </cell>
        </row>
        <row r="49">
          <cell r="AI49">
            <v>4</v>
          </cell>
          <cell r="AN49">
            <v>0.034</v>
          </cell>
        </row>
        <row r="57">
          <cell r="AI57">
            <v>219.5</v>
          </cell>
        </row>
        <row r="68">
          <cell r="AI68">
            <v>223.5</v>
          </cell>
        </row>
        <row r="71">
          <cell r="AI71">
            <v>37.5</v>
          </cell>
          <cell r="AN71">
            <v>0.0635</v>
          </cell>
        </row>
        <row r="90">
          <cell r="AI90">
            <v>1322</v>
          </cell>
        </row>
        <row r="123">
          <cell r="AI123">
            <v>1500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Приложение 5 (НВВ)"/>
      <sheetName val=" Прил 8 инвест за 3 года "/>
      <sheetName val="11. АНАЛИЗ"/>
      <sheetName val="Приложение 5 "/>
      <sheetName val="Приложение 6"/>
      <sheetName val="Приложение 7"/>
      <sheetName val="Среднеариф.по стоимости"/>
      <sheetName val="Реестр__ИП 2016 с разбивкой"/>
    </sheetNames>
    <sheetDataSet>
      <sheetData sheetId="6">
        <row r="3">
          <cell r="I3">
            <v>15876.702940000001</v>
          </cell>
        </row>
        <row r="4">
          <cell r="I4">
            <v>16374.077153333332</v>
          </cell>
        </row>
        <row r="5">
          <cell r="I5">
            <v>355.89943666666665</v>
          </cell>
        </row>
        <row r="6">
          <cell r="I6">
            <v>332.37647999999996</v>
          </cell>
        </row>
        <row r="7">
          <cell r="I7">
            <v>9550.132906666666</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1. АНАЛИЗ"/>
      <sheetName val="12. Анализ производства"/>
      <sheetName val="Приложение  4 "/>
      <sheetName val="Приложение  (5) (НВВ)"/>
      <sheetName val="Приложение 5 (НВВ) (2)"/>
      <sheetName val=".Приложение  6 (кальк) "/>
      <sheetName val="Приложение 7 "/>
      <sheetName val="Приложение 6 (кальк) +льг"/>
      <sheetName val="Приложение  (7.1)"/>
      <sheetName val="Приложение (7.2)"/>
      <sheetName val="Приложение (7.3)"/>
      <sheetName val="Таблица 7.4 разраб_ ПСД"/>
      <sheetName val="Приложение (7.5)"/>
      <sheetName val="Приложение  (7.6)"/>
      <sheetName val="Приложение 7.7"/>
      <sheetName val="Таблица 7.8 прям"/>
      <sheetName val="Таблица 7.9 косв"/>
      <sheetName val=" Прил 8 инвест за 3 года "/>
      <sheetName val="Приложение (9) СТС"/>
      <sheetName val="Приложение (9) СТС (2)"/>
      <sheetName val="Приложение (9) СТС (3)"/>
      <sheetName val="Прил  (9.1). "/>
      <sheetName val="Приложение 3"/>
      <sheetName val="Приложение 4 "/>
      <sheetName val="Приложение 5 "/>
      <sheetName val="Аналитика спроса исп"/>
      <sheetName val="Аналитика спроса закл."/>
    </sheetNames>
    <sheetDataSet>
      <sheetData sheetId="17">
        <row r="5">
          <cell r="AS5">
            <v>15.3175</v>
          </cell>
        </row>
        <row r="6">
          <cell r="AS6">
            <v>19.483166666666666</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11. АНАЛИЗ"/>
      <sheetName val="12. Анализ производства"/>
      <sheetName val="Приложение  4 "/>
      <sheetName val="Приложение  (5) (НВВ)"/>
      <sheetName val="Приложение 5 (НВВ) (2)"/>
      <sheetName val=".Приложение  6 (кальк) "/>
      <sheetName val="Приложение 7 "/>
      <sheetName val="Приложение 6 (кальк) +льг"/>
      <sheetName val="Приложение  (7.1)"/>
      <sheetName val="Приложение (7.2)"/>
      <sheetName val="Приложение (7.3)"/>
      <sheetName val="Таблица 7.4 разраб_ ПСД"/>
      <sheetName val="Приложение (7.5)"/>
      <sheetName val="Приложение  (7.6)"/>
      <sheetName val="Приложение 7.7"/>
      <sheetName val="Таблица 7.8 прям"/>
      <sheetName val="Таблица 7.9 косв"/>
      <sheetName val=" Прил 8 инвест за 3 года "/>
      <sheetName val="Приложение (9) СТС"/>
      <sheetName val="Приложение (9) СТС чернила"/>
      <sheetName val="Приложение (9) СТС стройка"/>
      <sheetName val="Прил  (9.1). "/>
      <sheetName val="Приложение 3"/>
      <sheetName val="Приложение 4 "/>
      <sheetName val="Приложение 5 "/>
      <sheetName val="Аналитика спроса исп"/>
      <sheetName val="Аналитика спроса закл."/>
    </sheetNames>
    <sheetDataSet>
      <sheetData sheetId="3">
        <row r="22">
          <cell r="H22">
            <v>1055.2888</v>
          </cell>
          <cell r="K22">
            <v>3237.710831648172</v>
          </cell>
        </row>
        <row r="23">
          <cell r="H23">
            <v>460.95612</v>
          </cell>
          <cell r="K23">
            <v>1414.250414330669</v>
          </cell>
        </row>
        <row r="24">
          <cell r="H24">
            <v>26934.15127</v>
          </cell>
          <cell r="K24">
            <v>49162.068465648204</v>
          </cell>
        </row>
        <row r="25">
          <cell r="H25">
            <v>7850.808540000001</v>
          </cell>
          <cell r="K25">
            <v>14945.268813557057</v>
          </cell>
        </row>
        <row r="26">
          <cell r="H26">
            <v>9910.402129999999</v>
          </cell>
          <cell r="K26">
            <v>30405.910043099208</v>
          </cell>
        </row>
        <row r="27">
          <cell r="H27">
            <v>1978.4247699999999</v>
          </cell>
          <cell r="K27">
            <v>6069.966162277135</v>
          </cell>
        </row>
        <row r="28">
          <cell r="H28">
            <v>262.43692</v>
          </cell>
          <cell r="K28">
            <v>805.1775575637538</v>
          </cell>
        </row>
        <row r="29">
          <cell r="H29">
            <v>7669.54044</v>
          </cell>
          <cell r="K29">
            <v>23530.766323258318</v>
          </cell>
        </row>
        <row r="30">
          <cell r="H30">
            <v>344.52687000000003</v>
          </cell>
          <cell r="K30">
            <v>1057.0361201529302</v>
          </cell>
        </row>
        <row r="31">
          <cell r="H31">
            <v>184.18904999999998</v>
          </cell>
          <cell r="K31">
            <v>565.1068051285928</v>
          </cell>
        </row>
        <row r="32">
          <cell r="H32">
            <v>163.02301</v>
          </cell>
          <cell r="K32">
            <v>500.16769370137183</v>
          </cell>
        </row>
        <row r="33">
          <cell r="H33">
            <v>13.32851</v>
          </cell>
          <cell r="K33">
            <v>40.8929396357954</v>
          </cell>
        </row>
        <row r="34">
          <cell r="H34">
            <v>6964.473</v>
          </cell>
          <cell r="K34">
            <v>21367.562764639628</v>
          </cell>
        </row>
        <row r="35">
          <cell r="H35">
            <v>3283.1303</v>
          </cell>
          <cell r="K35">
            <v>10072.907562387009</v>
          </cell>
        </row>
        <row r="36">
          <cell r="H36">
            <v>0.50962</v>
          </cell>
          <cell r="K36">
            <v>1.56355510835</v>
          </cell>
        </row>
        <row r="37">
          <cell r="H37">
            <v>0</v>
          </cell>
          <cell r="K37">
            <v>0</v>
          </cell>
        </row>
        <row r="38">
          <cell r="H38">
            <v>3282.62068</v>
          </cell>
          <cell r="K38">
            <v>10071.344007278658</v>
          </cell>
        </row>
        <row r="39">
          <cell r="H39">
            <v>0</v>
          </cell>
          <cell r="K39">
            <v>0</v>
          </cell>
        </row>
        <row r="40">
          <cell r="H40">
            <v>73842.22565377</v>
          </cell>
          <cell r="K40">
            <v>166459.86249511762</v>
          </cell>
        </row>
      </sheetData>
      <sheetData sheetId="5">
        <row r="42">
          <cell r="D42">
            <v>2954665.7013277155</v>
          </cell>
          <cell r="E42">
            <v>58.5</v>
          </cell>
        </row>
        <row r="44">
          <cell r="D44">
            <v>32450254.734892</v>
          </cell>
          <cell r="E44">
            <v>52.333333333333336</v>
          </cell>
        </row>
        <row r="47">
          <cell r="D47">
            <v>714185.6556015292</v>
          </cell>
          <cell r="E47">
            <v>219.5</v>
          </cell>
        </row>
        <row r="50">
          <cell r="D50">
            <v>33977023.106022</v>
          </cell>
          <cell r="E50">
            <v>223.5</v>
          </cell>
        </row>
        <row r="56">
          <cell r="D56">
            <v>820128.5541840001</v>
          </cell>
          <cell r="E56">
            <v>1322</v>
          </cell>
        </row>
        <row r="59">
          <cell r="D59">
            <v>6049388.601504001</v>
          </cell>
          <cell r="E59">
            <v>1500</v>
          </cell>
        </row>
        <row r="63">
          <cell r="D63">
            <v>150222.87813000003</v>
          </cell>
          <cell r="E63">
            <v>4</v>
          </cell>
        </row>
        <row r="71">
          <cell r="D71">
            <v>280563.3165075</v>
          </cell>
          <cell r="E71">
            <v>37.5</v>
          </cell>
        </row>
        <row r="93">
          <cell r="D93">
            <v>799975.1888658708</v>
          </cell>
          <cell r="E93">
            <v>36.5</v>
          </cell>
        </row>
        <row r="94">
          <cell r="D94">
            <v>197254.15615870786</v>
          </cell>
          <cell r="E94">
            <v>9</v>
          </cell>
        </row>
        <row r="95">
          <cell r="D95">
            <v>2893060.956994382</v>
          </cell>
          <cell r="E95">
            <v>132</v>
          </cell>
        </row>
        <row r="96">
          <cell r="D96">
            <v>1446530.478497191</v>
          </cell>
          <cell r="E96">
            <v>66</v>
          </cell>
        </row>
        <row r="98">
          <cell r="D98">
            <v>8416177.329438202</v>
          </cell>
          <cell r="E98">
            <v>384</v>
          </cell>
        </row>
        <row r="99">
          <cell r="D99">
            <v>15341989.923455058</v>
          </cell>
          <cell r="E99">
            <v>700</v>
          </cell>
        </row>
      </sheetData>
      <sheetData sheetId="7">
        <row r="18">
          <cell r="D18">
            <v>24248818.187366903</v>
          </cell>
          <cell r="E18">
            <v>22887.86666666667</v>
          </cell>
        </row>
        <row r="19">
          <cell r="D19">
            <v>1830215.6299955025</v>
          </cell>
          <cell r="E19">
            <v>16799.10949220955</v>
          </cell>
        </row>
        <row r="37">
          <cell r="D37">
            <v>36329462.279913254</v>
          </cell>
          <cell r="E37">
            <v>2576.4366666666665</v>
          </cell>
        </row>
        <row r="59">
          <cell r="D59">
            <v>164562.20956499997</v>
          </cell>
          <cell r="E59">
            <v>150</v>
          </cell>
        </row>
        <row r="60">
          <cell r="D60">
            <v>265099.19670000003</v>
          </cell>
          <cell r="E60">
            <v>29</v>
          </cell>
        </row>
        <row r="61">
          <cell r="D61">
            <v>773484.3916800001</v>
          </cell>
          <cell r="E61">
            <v>15</v>
          </cell>
        </row>
        <row r="95">
          <cell r="D95">
            <v>22435833.83568118</v>
          </cell>
          <cell r="E95">
            <v>1023.6666666666666</v>
          </cell>
        </row>
        <row r="112">
          <cell r="D112">
            <v>28541452.668746356</v>
          </cell>
          <cell r="E112">
            <v>22887.86666666667</v>
          </cell>
        </row>
        <row r="113">
          <cell r="D113">
            <v>2038153.0784333781</v>
          </cell>
          <cell r="E113">
            <v>16799.10949220955</v>
          </cell>
        </row>
        <row r="115">
          <cell r="D115">
            <v>7376867.766691363</v>
          </cell>
          <cell r="E115">
            <v>22887.86666666667</v>
          </cell>
        </row>
        <row r="116">
          <cell r="D116">
            <v>603330.5465241676</v>
          </cell>
        </row>
        <row r="118">
          <cell r="D118">
            <v>38592610.64057207</v>
          </cell>
          <cell r="E118">
            <v>22887.86666666667</v>
          </cell>
        </row>
        <row r="119">
          <cell r="D119">
            <v>6006667.612340585</v>
          </cell>
          <cell r="E119">
            <v>16799.10949220955</v>
          </cell>
        </row>
      </sheetData>
      <sheetData sheetId="18">
        <row r="16">
          <cell r="R16">
            <v>1059.4617025920677</v>
          </cell>
        </row>
        <row r="17">
          <cell r="R17">
            <v>1247.0123618079895</v>
          </cell>
        </row>
        <row r="18">
          <cell r="R18">
            <v>322.30473351344943</v>
          </cell>
        </row>
        <row r="19">
          <cell r="R19">
            <v>1686.160235142291</v>
          </cell>
        </row>
        <row r="21">
          <cell r="R21">
            <v>108.94718144698385</v>
          </cell>
        </row>
        <row r="22">
          <cell r="R22">
            <v>121.32506662799923</v>
          </cell>
        </row>
        <row r="23">
          <cell r="R23">
            <v>35.91443622675102</v>
          </cell>
        </row>
        <row r="24">
          <cell r="R24">
            <v>357.55869173459035</v>
          </cell>
        </row>
        <row r="29">
          <cell r="R29">
            <v>656101.0313004962</v>
          </cell>
          <cell r="S29">
            <v>945240.6000000001</v>
          </cell>
        </row>
        <row r="49">
          <cell r="R49">
            <v>630252.9999999999</v>
          </cell>
          <cell r="S49">
            <v>871463.5000000001</v>
          </cell>
        </row>
        <row r="50">
          <cell r="R50">
            <v>2724304</v>
          </cell>
          <cell r="S50">
            <v>4460719</v>
          </cell>
        </row>
        <row r="57">
          <cell r="R57">
            <v>630252.9999999999</v>
          </cell>
          <cell r="S57">
            <v>871463.5000000001</v>
          </cell>
        </row>
        <row r="68">
          <cell r="R68">
            <v>214136.49999999997</v>
          </cell>
        </row>
        <row r="71">
          <cell r="R71">
            <v>3190.266151685393</v>
          </cell>
        </row>
        <row r="78">
          <cell r="T7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E.&#1056;Box@ve.mrsk-yuga.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CCFFCC"/>
  </sheetPr>
  <dimension ref="A1:J54"/>
  <sheetViews>
    <sheetView tabSelected="1" view="pageBreakPreview" zoomScaleSheetLayoutView="100" zoomScalePageLayoutView="0" workbookViewId="0" topLeftCell="A1">
      <selection activeCell="A8" sqref="A8:I8"/>
    </sheetView>
  </sheetViews>
  <sheetFormatPr defaultColWidth="9.00390625" defaultRowHeight="12.75"/>
  <cols>
    <col min="4" max="4" width="5.875" style="0" customWidth="1"/>
    <col min="9" max="9" width="16.875" style="0" customWidth="1"/>
  </cols>
  <sheetData>
    <row r="1" spans="1:9" ht="12.75">
      <c r="A1" s="2"/>
      <c r="B1" s="2"/>
      <c r="C1" s="2"/>
      <c r="D1" s="2"/>
      <c r="E1" s="2"/>
      <c r="F1" s="242" t="s">
        <v>212</v>
      </c>
      <c r="G1" s="242"/>
      <c r="H1" s="242"/>
      <c r="I1" s="242"/>
    </row>
    <row r="2" spans="1:9" ht="31.5" customHeight="1">
      <c r="A2" s="2"/>
      <c r="B2" s="2"/>
      <c r="C2" s="2"/>
      <c r="D2" s="2"/>
      <c r="E2" s="2"/>
      <c r="F2" s="238" t="s">
        <v>84</v>
      </c>
      <c r="G2" s="238"/>
      <c r="H2" s="238"/>
      <c r="I2" s="238"/>
    </row>
    <row r="3" spans="1:9" ht="12.75">
      <c r="A3" s="2"/>
      <c r="B3" s="2"/>
      <c r="C3" s="2"/>
      <c r="D3" s="2"/>
      <c r="E3" s="2"/>
      <c r="F3" s="2"/>
      <c r="G3" s="2"/>
      <c r="H3" s="2"/>
      <c r="I3" s="2"/>
    </row>
    <row r="4" spans="1:9" ht="12.75">
      <c r="A4" s="2"/>
      <c r="B4" s="2"/>
      <c r="C4" s="2"/>
      <c r="D4" s="2"/>
      <c r="E4" s="2"/>
      <c r="F4" s="2"/>
      <c r="G4" s="2"/>
      <c r="H4" s="2"/>
      <c r="I4" s="2"/>
    </row>
    <row r="5" spans="1:9" ht="12.75">
      <c r="A5" s="2"/>
      <c r="B5" s="2"/>
      <c r="C5" s="2"/>
      <c r="D5" s="2"/>
      <c r="E5" s="2"/>
      <c r="F5" s="2"/>
      <c r="G5" s="2"/>
      <c r="H5" s="2"/>
      <c r="I5" s="2"/>
    </row>
    <row r="6" spans="1:9" ht="18.75">
      <c r="A6" s="239" t="s">
        <v>85</v>
      </c>
      <c r="B6" s="239"/>
      <c r="C6" s="239"/>
      <c r="D6" s="239"/>
      <c r="E6" s="239"/>
      <c r="F6" s="239"/>
      <c r="G6" s="239"/>
      <c r="H6" s="239"/>
      <c r="I6" s="239"/>
    </row>
    <row r="7" spans="1:9" ht="18.75">
      <c r="A7" s="239" t="s">
        <v>86</v>
      </c>
      <c r="B7" s="239"/>
      <c r="C7" s="239"/>
      <c r="D7" s="239"/>
      <c r="E7" s="239"/>
      <c r="F7" s="239"/>
      <c r="G7" s="239"/>
      <c r="H7" s="239"/>
      <c r="I7" s="239"/>
    </row>
    <row r="8" spans="1:9" ht="18.75" customHeight="1">
      <c r="A8" s="240" t="s">
        <v>220</v>
      </c>
      <c r="B8" s="240"/>
      <c r="C8" s="240"/>
      <c r="D8" s="240"/>
      <c r="E8" s="240"/>
      <c r="F8" s="240"/>
      <c r="G8" s="240"/>
      <c r="H8" s="240"/>
      <c r="I8" s="240"/>
    </row>
    <row r="9" spans="1:9" ht="18.75" customHeight="1">
      <c r="A9" s="5"/>
      <c r="B9" s="5"/>
      <c r="C9" s="5"/>
      <c r="D9" s="5"/>
      <c r="E9" s="5"/>
      <c r="F9" s="5"/>
      <c r="G9" s="5"/>
      <c r="H9" s="5"/>
      <c r="I9" s="5"/>
    </row>
    <row r="10" spans="1:9" ht="18.75">
      <c r="A10" s="5"/>
      <c r="B10" s="5"/>
      <c r="C10" s="5"/>
      <c r="D10" s="5"/>
      <c r="E10" s="5"/>
      <c r="F10" s="5"/>
      <c r="G10" s="5"/>
      <c r="H10" s="5"/>
      <c r="I10" s="5"/>
    </row>
    <row r="11" spans="1:9" ht="45.75" customHeight="1">
      <c r="A11" s="59" t="s">
        <v>87</v>
      </c>
      <c r="B11" s="57"/>
      <c r="C11" s="57"/>
      <c r="D11" s="58"/>
      <c r="E11" s="244" t="s">
        <v>213</v>
      </c>
      <c r="F11" s="244"/>
      <c r="G11" s="244"/>
      <c r="H11" s="244"/>
      <c r="I11" s="244"/>
    </row>
    <row r="12" spans="1:9" ht="18.75">
      <c r="A12" s="5"/>
      <c r="B12" s="5"/>
      <c r="C12" s="5"/>
      <c r="D12" s="5"/>
      <c r="E12" s="23"/>
      <c r="F12" s="23"/>
      <c r="G12" s="23"/>
      <c r="H12" s="23"/>
      <c r="I12" s="23"/>
    </row>
    <row r="13" spans="1:9" ht="18.75">
      <c r="A13" s="57" t="s">
        <v>88</v>
      </c>
      <c r="B13" s="57"/>
      <c r="C13" s="57"/>
      <c r="D13" s="58"/>
      <c r="E13" s="245" t="s">
        <v>214</v>
      </c>
      <c r="F13" s="245"/>
      <c r="G13" s="245"/>
      <c r="H13" s="245"/>
      <c r="I13" s="245"/>
    </row>
    <row r="14" spans="1:9" ht="18.75">
      <c r="A14" s="5"/>
      <c r="B14" s="5"/>
      <c r="C14" s="5"/>
      <c r="D14" s="5"/>
      <c r="E14" s="23"/>
      <c r="F14" s="23"/>
      <c r="G14" s="23"/>
      <c r="H14" s="23"/>
      <c r="I14" s="23"/>
    </row>
    <row r="15" spans="1:9" ht="15.75">
      <c r="A15" s="243" t="s">
        <v>89</v>
      </c>
      <c r="B15" s="243"/>
      <c r="C15" s="243"/>
      <c r="D15" s="243"/>
      <c r="E15" s="245" t="s">
        <v>215</v>
      </c>
      <c r="F15" s="245"/>
      <c r="G15" s="245"/>
      <c r="H15" s="245"/>
      <c r="I15" s="245"/>
    </row>
    <row r="16" spans="1:9" ht="18.75">
      <c r="A16" s="5"/>
      <c r="B16" s="5"/>
      <c r="C16" s="5"/>
      <c r="D16" s="5"/>
      <c r="E16" s="23"/>
      <c r="F16" s="23"/>
      <c r="G16" s="23"/>
      <c r="H16" s="23"/>
      <c r="I16" s="23"/>
    </row>
    <row r="17" spans="1:9" ht="15.75">
      <c r="A17" s="243" t="s">
        <v>90</v>
      </c>
      <c r="B17" s="243"/>
      <c r="C17" s="243"/>
      <c r="D17" s="243"/>
      <c r="E17" s="245" t="s">
        <v>97</v>
      </c>
      <c r="F17" s="245"/>
      <c r="G17" s="245"/>
      <c r="H17" s="245"/>
      <c r="I17" s="245"/>
    </row>
    <row r="18" spans="1:10" ht="18.75">
      <c r="A18" s="5"/>
      <c r="B18" s="5"/>
      <c r="C18" s="5"/>
      <c r="D18" s="5"/>
      <c r="E18" s="23"/>
      <c r="F18" s="23"/>
      <c r="G18" s="23"/>
      <c r="H18" s="23"/>
      <c r="I18" s="23"/>
      <c r="J18" s="46"/>
    </row>
    <row r="19" spans="1:9" ht="15.75">
      <c r="A19" s="243" t="s">
        <v>91</v>
      </c>
      <c r="B19" s="243"/>
      <c r="C19" s="243"/>
      <c r="D19" s="243"/>
      <c r="E19" s="245">
        <v>6164266561</v>
      </c>
      <c r="F19" s="245"/>
      <c r="G19" s="245"/>
      <c r="H19" s="245"/>
      <c r="I19" s="245"/>
    </row>
    <row r="20" spans="1:9" ht="18.75">
      <c r="A20" s="5"/>
      <c r="B20" s="5"/>
      <c r="C20" s="5"/>
      <c r="D20" s="5"/>
      <c r="E20" s="23"/>
      <c r="F20" s="23"/>
      <c r="G20" s="23"/>
      <c r="H20" s="23"/>
      <c r="I20" s="23"/>
    </row>
    <row r="21" spans="1:9" ht="15.75">
      <c r="A21" s="243" t="s">
        <v>92</v>
      </c>
      <c r="B21" s="243"/>
      <c r="C21" s="243"/>
      <c r="D21" s="243"/>
      <c r="E21" s="245">
        <v>616401001</v>
      </c>
      <c r="F21" s="245"/>
      <c r="G21" s="245"/>
      <c r="H21" s="245"/>
      <c r="I21" s="245"/>
    </row>
    <row r="22" spans="1:9" ht="18.75">
      <c r="A22" s="5"/>
      <c r="B22" s="5"/>
      <c r="C22" s="5"/>
      <c r="D22" s="5"/>
      <c r="E22" s="23"/>
      <c r="F22" s="23"/>
      <c r="G22" s="23"/>
      <c r="H22" s="23"/>
      <c r="I22" s="23"/>
    </row>
    <row r="23" spans="1:9" ht="55.5" customHeight="1">
      <c r="A23" s="241" t="s">
        <v>93</v>
      </c>
      <c r="B23" s="241"/>
      <c r="C23" s="241"/>
      <c r="D23" s="241"/>
      <c r="E23" s="244" t="s">
        <v>216</v>
      </c>
      <c r="F23" s="244"/>
      <c r="G23" s="244"/>
      <c r="H23" s="244"/>
      <c r="I23" s="244"/>
    </row>
    <row r="24" spans="1:9" ht="18.75">
      <c r="A24" s="5"/>
      <c r="B24" s="5"/>
      <c r="C24" s="5"/>
      <c r="D24" s="5"/>
      <c r="E24" s="23"/>
      <c r="F24" s="23"/>
      <c r="G24" s="23"/>
      <c r="H24" s="23"/>
      <c r="I24" s="23"/>
    </row>
    <row r="25" spans="1:9" ht="15.75">
      <c r="A25" s="243" t="s">
        <v>94</v>
      </c>
      <c r="B25" s="243"/>
      <c r="C25" s="243"/>
      <c r="D25" s="243"/>
      <c r="E25" s="247" t="s">
        <v>217</v>
      </c>
      <c r="F25" s="245"/>
      <c r="G25" s="245"/>
      <c r="H25" s="245"/>
      <c r="I25" s="245"/>
    </row>
    <row r="26" spans="1:9" ht="18.75">
      <c r="A26" s="5"/>
      <c r="B26" s="5"/>
      <c r="C26" s="5"/>
      <c r="D26" s="5"/>
      <c r="E26" s="23"/>
      <c r="F26" s="23"/>
      <c r="G26" s="23"/>
      <c r="H26" s="23"/>
      <c r="I26" s="23"/>
    </row>
    <row r="27" spans="1:9" ht="45" customHeight="1">
      <c r="A27" s="241" t="s">
        <v>95</v>
      </c>
      <c r="B27" s="241"/>
      <c r="C27" s="241"/>
      <c r="D27" s="241"/>
      <c r="E27" s="246" t="s">
        <v>218</v>
      </c>
      <c r="F27" s="246"/>
      <c r="G27" s="246"/>
      <c r="H27" s="246"/>
      <c r="I27" s="246"/>
    </row>
    <row r="28" spans="1:9" ht="18.75">
      <c r="A28" s="5"/>
      <c r="B28" s="5"/>
      <c r="C28" s="5"/>
      <c r="D28" s="5"/>
      <c r="E28" s="23"/>
      <c r="F28" s="23"/>
      <c r="G28" s="23"/>
      <c r="H28" s="23"/>
      <c r="I28" s="23"/>
    </row>
    <row r="29" spans="1:9" ht="15.75" customHeight="1">
      <c r="A29" s="243" t="s">
        <v>96</v>
      </c>
      <c r="B29" s="243"/>
      <c r="C29" s="243"/>
      <c r="D29" s="243"/>
      <c r="E29" s="246" t="s">
        <v>219</v>
      </c>
      <c r="F29" s="246"/>
      <c r="G29" s="246"/>
      <c r="H29" s="246"/>
      <c r="I29" s="246"/>
    </row>
    <row r="30" spans="1:9" ht="18.75">
      <c r="A30" s="5"/>
      <c r="B30" s="5"/>
      <c r="C30" s="5"/>
      <c r="D30" s="5"/>
      <c r="E30" s="5"/>
      <c r="F30" s="5"/>
      <c r="G30" s="5"/>
      <c r="H30" s="5"/>
      <c r="I30" s="5"/>
    </row>
    <row r="31" spans="1:9" ht="18.75">
      <c r="A31" s="5"/>
      <c r="B31" s="5"/>
      <c r="C31" s="5"/>
      <c r="D31" s="5"/>
      <c r="E31" s="5"/>
      <c r="F31" s="5"/>
      <c r="G31" s="5"/>
      <c r="H31" s="5"/>
      <c r="I31" s="5"/>
    </row>
    <row r="32" spans="1:9" ht="18.75">
      <c r="A32" s="5"/>
      <c r="B32" s="5"/>
      <c r="C32" s="5"/>
      <c r="D32" s="5"/>
      <c r="E32" s="5"/>
      <c r="F32" s="5"/>
      <c r="G32" s="5"/>
      <c r="H32" s="5"/>
      <c r="I32" s="5"/>
    </row>
    <row r="33" spans="1:9" ht="18.75">
      <c r="A33" s="5"/>
      <c r="B33" s="5"/>
      <c r="C33" s="5"/>
      <c r="D33" s="5"/>
      <c r="E33" s="5"/>
      <c r="F33" s="5"/>
      <c r="G33" s="5"/>
      <c r="H33" s="5"/>
      <c r="I33" s="5"/>
    </row>
    <row r="34" spans="1:9" ht="18.75">
      <c r="A34" s="5"/>
      <c r="B34" s="5"/>
      <c r="C34" s="5"/>
      <c r="D34" s="5"/>
      <c r="E34" s="5"/>
      <c r="F34" s="5"/>
      <c r="G34" s="5"/>
      <c r="H34" s="5"/>
      <c r="I34" s="5"/>
    </row>
    <row r="35" spans="1:9" ht="18.75">
      <c r="A35" s="5"/>
      <c r="B35" s="5"/>
      <c r="C35" s="5"/>
      <c r="D35" s="5"/>
      <c r="E35" s="5"/>
      <c r="F35" s="5"/>
      <c r="G35" s="5"/>
      <c r="H35" s="5"/>
      <c r="I35" s="5"/>
    </row>
    <row r="36" spans="1:9" ht="18.75">
      <c r="A36" s="5"/>
      <c r="B36" s="5"/>
      <c r="C36" s="5"/>
      <c r="D36" s="5"/>
      <c r="E36" s="5"/>
      <c r="F36" s="5"/>
      <c r="G36" s="5"/>
      <c r="H36" s="5"/>
      <c r="I36" s="5"/>
    </row>
    <row r="37" spans="1:9" ht="18.75">
      <c r="A37" s="5"/>
      <c r="B37" s="5"/>
      <c r="C37" s="5"/>
      <c r="D37" s="5"/>
      <c r="E37" s="5"/>
      <c r="F37" s="5"/>
      <c r="G37" s="5"/>
      <c r="H37" s="5"/>
      <c r="I37" s="5"/>
    </row>
    <row r="38" spans="1:9" ht="18.75">
      <c r="A38" s="5"/>
      <c r="B38" s="5"/>
      <c r="C38" s="5"/>
      <c r="D38" s="5"/>
      <c r="E38" s="5"/>
      <c r="F38" s="5"/>
      <c r="G38" s="5"/>
      <c r="H38" s="5"/>
      <c r="I38" s="5"/>
    </row>
    <row r="39" spans="1:9" ht="18.75">
      <c r="A39" s="5"/>
      <c r="B39" s="5"/>
      <c r="C39" s="5"/>
      <c r="D39" s="5"/>
      <c r="E39" s="5"/>
      <c r="F39" s="5"/>
      <c r="G39" s="5"/>
      <c r="H39" s="5"/>
      <c r="I39" s="5"/>
    </row>
    <row r="40" spans="1:9" ht="18.75">
      <c r="A40" s="5"/>
      <c r="B40" s="5"/>
      <c r="C40" s="5"/>
      <c r="D40" s="5"/>
      <c r="E40" s="5"/>
      <c r="F40" s="5"/>
      <c r="G40" s="5"/>
      <c r="H40" s="5"/>
      <c r="I40" s="5"/>
    </row>
    <row r="41" spans="1:9" ht="18.75">
      <c r="A41" s="5"/>
      <c r="B41" s="5"/>
      <c r="C41" s="5"/>
      <c r="D41" s="5"/>
      <c r="E41" s="5"/>
      <c r="F41" s="5"/>
      <c r="G41" s="5"/>
      <c r="H41" s="5"/>
      <c r="I41" s="5"/>
    </row>
    <row r="42" spans="1:9" ht="18.75">
      <c r="A42" s="5"/>
      <c r="B42" s="5"/>
      <c r="C42" s="5"/>
      <c r="D42" s="5"/>
      <c r="E42" s="5"/>
      <c r="F42" s="5"/>
      <c r="G42" s="5"/>
      <c r="H42" s="5"/>
      <c r="I42" s="5"/>
    </row>
    <row r="43" spans="1:9" ht="18.75">
      <c r="A43" s="5"/>
      <c r="B43" s="5"/>
      <c r="C43" s="5"/>
      <c r="D43" s="5"/>
      <c r="E43" s="5"/>
      <c r="F43" s="5"/>
      <c r="G43" s="5"/>
      <c r="H43" s="5"/>
      <c r="I43" s="5"/>
    </row>
    <row r="44" spans="1:9" ht="18.75">
      <c r="A44" s="5"/>
      <c r="B44" s="5"/>
      <c r="C44" s="5"/>
      <c r="D44" s="5"/>
      <c r="E44" s="5"/>
      <c r="F44" s="5"/>
      <c r="G44" s="5"/>
      <c r="H44" s="5"/>
      <c r="I44" s="5"/>
    </row>
    <row r="45" spans="1:9" ht="18.75">
      <c r="A45" s="5"/>
      <c r="B45" s="5"/>
      <c r="C45" s="5"/>
      <c r="D45" s="5"/>
      <c r="E45" s="5"/>
      <c r="F45" s="5"/>
      <c r="G45" s="5"/>
      <c r="H45" s="5"/>
      <c r="I45" s="5"/>
    </row>
    <row r="46" spans="1:9" ht="18.75">
      <c r="A46" s="5"/>
      <c r="B46" s="5"/>
      <c r="C46" s="5"/>
      <c r="D46" s="5"/>
      <c r="E46" s="5"/>
      <c r="F46" s="5"/>
      <c r="G46" s="5"/>
      <c r="H46" s="5"/>
      <c r="I46" s="5"/>
    </row>
    <row r="47" spans="1:9" ht="18.75">
      <c r="A47" s="5"/>
      <c r="B47" s="5"/>
      <c r="C47" s="5"/>
      <c r="D47" s="5"/>
      <c r="E47" s="5"/>
      <c r="F47" s="5"/>
      <c r="G47" s="5"/>
      <c r="H47" s="5"/>
      <c r="I47" s="5"/>
    </row>
    <row r="48" spans="1:9" ht="18.75">
      <c r="A48" s="5"/>
      <c r="B48" s="5"/>
      <c r="C48" s="5"/>
      <c r="D48" s="5"/>
      <c r="E48" s="5"/>
      <c r="F48" s="5"/>
      <c r="G48" s="5"/>
      <c r="H48" s="5"/>
      <c r="I48" s="5"/>
    </row>
    <row r="49" spans="1:9" ht="18.75">
      <c r="A49" s="5"/>
      <c r="B49" s="5"/>
      <c r="C49" s="5"/>
      <c r="D49" s="5"/>
      <c r="E49" s="5"/>
      <c r="F49" s="5"/>
      <c r="G49" s="5"/>
      <c r="H49" s="5"/>
      <c r="I49" s="5"/>
    </row>
    <row r="50" spans="1:9" ht="18.75">
      <c r="A50" s="5"/>
      <c r="B50" s="5"/>
      <c r="C50" s="5"/>
      <c r="D50" s="5"/>
      <c r="E50" s="5"/>
      <c r="F50" s="5"/>
      <c r="G50" s="5"/>
      <c r="H50" s="5"/>
      <c r="I50" s="5"/>
    </row>
    <row r="51" spans="1:9" ht="18.75">
      <c r="A51" s="5"/>
      <c r="B51" s="5"/>
      <c r="C51" s="5"/>
      <c r="D51" s="5"/>
      <c r="E51" s="5"/>
      <c r="F51" s="5"/>
      <c r="G51" s="5"/>
      <c r="H51" s="5"/>
      <c r="I51" s="5"/>
    </row>
    <row r="52" spans="1:9" ht="18.75">
      <c r="A52" s="5"/>
      <c r="B52" s="5"/>
      <c r="C52" s="5"/>
      <c r="D52" s="5"/>
      <c r="E52" s="5"/>
      <c r="F52" s="5"/>
      <c r="G52" s="5"/>
      <c r="H52" s="5"/>
      <c r="I52" s="5"/>
    </row>
    <row r="53" spans="1:9" ht="18.75">
      <c r="A53" s="5"/>
      <c r="B53" s="5"/>
      <c r="C53" s="5"/>
      <c r="D53" s="5"/>
      <c r="E53" s="5"/>
      <c r="F53" s="5"/>
      <c r="G53" s="5"/>
      <c r="H53" s="5"/>
      <c r="I53" s="5"/>
    </row>
    <row r="54" spans="1:9" ht="18.75">
      <c r="A54" s="5"/>
      <c r="B54" s="5"/>
      <c r="C54" s="5"/>
      <c r="D54" s="5"/>
      <c r="E54" s="5"/>
      <c r="F54" s="5"/>
      <c r="G54" s="5"/>
      <c r="H54" s="5"/>
      <c r="I54" s="5"/>
    </row>
  </sheetData>
  <sheetProtection/>
  <mergeCells count="23">
    <mergeCell ref="E27:I27"/>
    <mergeCell ref="E21:I21"/>
    <mergeCell ref="A21:D21"/>
    <mergeCell ref="A17:D17"/>
    <mergeCell ref="A19:D19"/>
    <mergeCell ref="E23:I23"/>
    <mergeCell ref="E25:I25"/>
    <mergeCell ref="A29:D29"/>
    <mergeCell ref="E11:I11"/>
    <mergeCell ref="E13:I13"/>
    <mergeCell ref="E15:I15"/>
    <mergeCell ref="E17:I17"/>
    <mergeCell ref="E29:I29"/>
    <mergeCell ref="A15:D15"/>
    <mergeCell ref="A25:D25"/>
    <mergeCell ref="A27:D27"/>
    <mergeCell ref="E19:I19"/>
    <mergeCell ref="F2:I2"/>
    <mergeCell ref="A6:I6"/>
    <mergeCell ref="A7:I7"/>
    <mergeCell ref="A8:I8"/>
    <mergeCell ref="A23:D23"/>
    <mergeCell ref="F1:I1"/>
  </mergeCells>
  <hyperlinks>
    <hyperlink ref="E25" r:id="rId1" display="VE.РBox@ve.mrsk-yuga.ru"/>
  </hyperlinks>
  <printOptions/>
  <pageMargins left="0.7086614173228347" right="0.7086614173228347" top="0.7480314960629921" bottom="0.7480314960629921" header="0.31496062992125984" footer="0.31496062992125984"/>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tabColor rgb="FFCCFFCC"/>
  </sheetPr>
  <dimension ref="A1:Y89"/>
  <sheetViews>
    <sheetView view="pageBreakPreview" zoomScale="70" zoomScaleNormal="70" zoomScaleSheetLayoutView="70" zoomScalePageLayoutView="0" workbookViewId="0" topLeftCell="A1">
      <selection activeCell="A6" sqref="A6:K6"/>
    </sheetView>
  </sheetViews>
  <sheetFormatPr defaultColWidth="9.00390625" defaultRowHeight="12.75"/>
  <cols>
    <col min="1" max="1" width="7.625" style="0" customWidth="1"/>
    <col min="2" max="2" width="73.875" style="0" customWidth="1"/>
    <col min="3" max="3" width="11.25390625" style="0" customWidth="1"/>
    <col min="4" max="5" width="12.25390625" style="0" customWidth="1"/>
    <col min="6" max="7" width="12.25390625" style="0" hidden="1" customWidth="1"/>
    <col min="8" max="9" width="12.125" style="0" customWidth="1"/>
    <col min="10" max="10" width="12.25390625" style="0" hidden="1" customWidth="1"/>
    <col min="11" max="11" width="12.125" style="0" hidden="1" customWidth="1"/>
    <col min="12" max="12" width="18.125" style="0" customWidth="1"/>
    <col min="13" max="13" width="10.875" style="0" bestFit="1" customWidth="1"/>
  </cols>
  <sheetData>
    <row r="1" spans="4:12" s="1" customFormat="1" ht="15.75" customHeight="1">
      <c r="D1" s="60"/>
      <c r="E1" s="267" t="s">
        <v>222</v>
      </c>
      <c r="F1" s="267"/>
      <c r="G1" s="267"/>
      <c r="H1" s="267"/>
      <c r="I1" s="61"/>
      <c r="J1" s="61"/>
      <c r="K1" s="61"/>
      <c r="L1" s="61"/>
    </row>
    <row r="2" spans="4:12" s="1" customFormat="1" ht="50.25" customHeight="1">
      <c r="D2" s="62"/>
      <c r="E2" s="62"/>
      <c r="F2" s="267" t="s">
        <v>84</v>
      </c>
      <c r="G2" s="267"/>
      <c r="H2" s="267"/>
      <c r="I2" s="61"/>
      <c r="J2" s="61"/>
      <c r="K2" s="61"/>
      <c r="L2" s="61"/>
    </row>
    <row r="3" spans="4:7" s="1" customFormat="1" ht="15.75" customHeight="1">
      <c r="D3" s="264"/>
      <c r="E3" s="264"/>
      <c r="F3" s="264"/>
      <c r="G3" s="264"/>
    </row>
    <row r="4" ht="15" customHeight="1"/>
    <row r="5" spans="1:12" ht="21" customHeight="1">
      <c r="A5" s="239" t="s">
        <v>98</v>
      </c>
      <c r="B5" s="239"/>
      <c r="C5" s="239"/>
      <c r="D5" s="239"/>
      <c r="E5" s="239"/>
      <c r="F5" s="239"/>
      <c r="G5" s="239"/>
      <c r="H5" s="239"/>
      <c r="I5" s="252"/>
      <c r="J5" s="252"/>
      <c r="K5" s="252"/>
      <c r="L5" s="147"/>
    </row>
    <row r="6" spans="1:12" ht="78.75" customHeight="1">
      <c r="A6" s="253" t="s">
        <v>221</v>
      </c>
      <c r="B6" s="253"/>
      <c r="C6" s="253"/>
      <c r="D6" s="253"/>
      <c r="E6" s="253"/>
      <c r="F6" s="253"/>
      <c r="G6" s="253"/>
      <c r="H6" s="253"/>
      <c r="I6" s="254"/>
      <c r="J6" s="254"/>
      <c r="K6" s="254"/>
      <c r="L6" s="149"/>
    </row>
    <row r="7" spans="1:12" ht="23.25" customHeight="1">
      <c r="A7" s="253" t="s">
        <v>210</v>
      </c>
      <c r="B7" s="253"/>
      <c r="C7" s="253"/>
      <c r="D7" s="253"/>
      <c r="E7" s="253"/>
      <c r="F7" s="253"/>
      <c r="G7" s="253"/>
      <c r="H7" s="253"/>
      <c r="I7" s="254"/>
      <c r="J7" s="254"/>
      <c r="K7" s="254"/>
      <c r="L7" s="149"/>
    </row>
    <row r="8" spans="1:3" ht="15.75">
      <c r="A8" s="23"/>
      <c r="B8" s="23"/>
      <c r="C8" s="23"/>
    </row>
    <row r="9" spans="1:12" ht="64.5" customHeight="1">
      <c r="A9" s="266"/>
      <c r="B9" s="266" t="s">
        <v>99</v>
      </c>
      <c r="C9" s="266" t="s">
        <v>31</v>
      </c>
      <c r="D9" s="255" t="s">
        <v>100</v>
      </c>
      <c r="E9" s="256"/>
      <c r="F9" s="256"/>
      <c r="G9" s="256"/>
      <c r="H9" s="256"/>
      <c r="I9" s="257"/>
      <c r="J9" s="257"/>
      <c r="K9" s="251"/>
      <c r="L9" s="151"/>
    </row>
    <row r="10" spans="1:12" ht="64.5" customHeight="1">
      <c r="A10" s="266"/>
      <c r="B10" s="266"/>
      <c r="C10" s="266"/>
      <c r="D10" s="255" t="s">
        <v>101</v>
      </c>
      <c r="E10" s="256"/>
      <c r="F10" s="256"/>
      <c r="G10" s="265"/>
      <c r="H10" s="256" t="s">
        <v>191</v>
      </c>
      <c r="I10" s="257"/>
      <c r="J10" s="257"/>
      <c r="K10" s="251"/>
      <c r="L10" s="151"/>
    </row>
    <row r="11" spans="1:12" ht="15.75" customHeight="1">
      <c r="A11" s="266"/>
      <c r="B11" s="266"/>
      <c r="C11" s="266"/>
      <c r="D11" s="24" t="s">
        <v>37</v>
      </c>
      <c r="E11" s="24" t="s">
        <v>45</v>
      </c>
      <c r="F11" s="233" t="s">
        <v>69</v>
      </c>
      <c r="G11" s="165" t="s">
        <v>70</v>
      </c>
      <c r="H11" s="148" t="s">
        <v>37</v>
      </c>
      <c r="I11" s="24" t="s">
        <v>45</v>
      </c>
      <c r="J11" s="233" t="s">
        <v>69</v>
      </c>
      <c r="K11" s="232" t="s">
        <v>70</v>
      </c>
      <c r="L11" s="152"/>
    </row>
    <row r="12" spans="1:16" ht="87.75" customHeight="1">
      <c r="A12" s="120" t="s">
        <v>182</v>
      </c>
      <c r="B12" s="255" t="s">
        <v>102</v>
      </c>
      <c r="C12" s="256"/>
      <c r="D12" s="256"/>
      <c r="E12" s="256"/>
      <c r="F12" s="256"/>
      <c r="G12" s="256"/>
      <c r="H12" s="257"/>
      <c r="I12" s="257"/>
      <c r="J12" s="257"/>
      <c r="K12" s="251"/>
      <c r="L12" s="153"/>
      <c r="M12" s="270"/>
      <c r="N12" s="270"/>
      <c r="O12" s="268"/>
      <c r="P12" s="252"/>
    </row>
    <row r="13" spans="1:14" ht="49.5" customHeight="1">
      <c r="A13" s="121"/>
      <c r="B13" s="31" t="s">
        <v>237</v>
      </c>
      <c r="C13" s="28" t="s">
        <v>38</v>
      </c>
      <c r="D13" s="262">
        <f>D14+D15+D17+D16</f>
        <v>4314.939033055798</v>
      </c>
      <c r="E13" s="271"/>
      <c r="F13" s="27"/>
      <c r="G13" s="161"/>
      <c r="H13" s="258">
        <f>D13</f>
        <v>4314.939033055798</v>
      </c>
      <c r="I13" s="251"/>
      <c r="J13" s="54"/>
      <c r="K13" s="54"/>
      <c r="L13" s="154"/>
      <c r="M13" s="269"/>
      <c r="N13" s="252"/>
    </row>
    <row r="14" spans="1:12" ht="57" customHeight="1">
      <c r="A14" s="121" t="s">
        <v>181</v>
      </c>
      <c r="B14" s="65" t="s">
        <v>180</v>
      </c>
      <c r="C14" s="28" t="s">
        <v>38</v>
      </c>
      <c r="D14" s="260">
        <f>'[4]Приложение (9) СТС'!R16</f>
        <v>1059.4617025920677</v>
      </c>
      <c r="E14" s="261"/>
      <c r="F14" s="27"/>
      <c r="G14" s="161"/>
      <c r="H14" s="259">
        <f>D14</f>
        <v>1059.4617025920677</v>
      </c>
      <c r="I14" s="249"/>
      <c r="J14" s="68"/>
      <c r="K14" s="68"/>
      <c r="L14" s="155"/>
    </row>
    <row r="15" spans="1:12" ht="36" customHeight="1">
      <c r="A15" s="121" t="s">
        <v>183</v>
      </c>
      <c r="B15" s="67" t="s">
        <v>184</v>
      </c>
      <c r="C15" s="28" t="s">
        <v>38</v>
      </c>
      <c r="D15" s="260">
        <f>'[4]Приложение (9) СТС'!R17</f>
        <v>1247.0123618079895</v>
      </c>
      <c r="E15" s="261"/>
      <c r="F15" s="27"/>
      <c r="G15" s="161"/>
      <c r="H15" s="259">
        <f>D15</f>
        <v>1247.0123618079895</v>
      </c>
      <c r="I15" s="249"/>
      <c r="J15" s="68"/>
      <c r="K15" s="68"/>
      <c r="L15" s="155"/>
    </row>
    <row r="16" spans="1:12" ht="39.75" customHeight="1">
      <c r="A16" s="121" t="s">
        <v>224</v>
      </c>
      <c r="B16" s="67" t="s">
        <v>53</v>
      </c>
      <c r="C16" s="28" t="s">
        <v>38</v>
      </c>
      <c r="D16" s="260">
        <f>'[4]Приложение (9) СТС'!R18</f>
        <v>322.30473351344943</v>
      </c>
      <c r="E16" s="261"/>
      <c r="F16" s="66"/>
      <c r="G16" s="162"/>
      <c r="H16" s="260">
        <v>1563.0605220913571</v>
      </c>
      <c r="I16" s="261"/>
      <c r="J16" s="68"/>
      <c r="K16" s="68"/>
      <c r="L16" s="155"/>
    </row>
    <row r="17" spans="1:12" ht="84.75" customHeight="1">
      <c r="A17" s="121" t="s">
        <v>225</v>
      </c>
      <c r="B17" s="67" t="s">
        <v>103</v>
      </c>
      <c r="C17" s="28" t="s">
        <v>38</v>
      </c>
      <c r="D17" s="260">
        <f>'[4]Приложение (9) СТС'!R19</f>
        <v>1686.160235142291</v>
      </c>
      <c r="E17" s="261"/>
      <c r="F17" s="27"/>
      <c r="G17" s="161"/>
      <c r="H17" s="259">
        <f aca="true" t="shared" si="0" ref="H17:H22">D17</f>
        <v>1686.160235142291</v>
      </c>
      <c r="I17" s="249"/>
      <c r="J17" s="68"/>
      <c r="K17" s="68"/>
      <c r="L17" s="155"/>
    </row>
    <row r="18" spans="1:12" ht="42" customHeight="1">
      <c r="A18" s="121"/>
      <c r="B18" s="31" t="s">
        <v>238</v>
      </c>
      <c r="C18" s="28" t="s">
        <v>38</v>
      </c>
      <c r="D18" s="262">
        <f>D19+D20+D22+D21</f>
        <v>623.7453760363245</v>
      </c>
      <c r="E18" s="251"/>
      <c r="F18" s="54"/>
      <c r="G18" s="163"/>
      <c r="H18" s="263">
        <f t="shared" si="0"/>
        <v>623.7453760363245</v>
      </c>
      <c r="I18" s="251"/>
      <c r="J18" s="54"/>
      <c r="K18" s="54"/>
      <c r="L18" s="154"/>
    </row>
    <row r="19" spans="1:12" ht="57" customHeight="1">
      <c r="A19" s="121" t="s">
        <v>181</v>
      </c>
      <c r="B19" s="65" t="s">
        <v>180</v>
      </c>
      <c r="C19" s="28" t="s">
        <v>38</v>
      </c>
      <c r="D19" s="248">
        <f>'[4]Приложение (9) СТС'!R21</f>
        <v>108.94718144698385</v>
      </c>
      <c r="E19" s="249"/>
      <c r="F19" s="68"/>
      <c r="G19" s="164"/>
      <c r="H19" s="250">
        <f t="shared" si="0"/>
        <v>108.94718144698385</v>
      </c>
      <c r="I19" s="251"/>
      <c r="J19" s="68"/>
      <c r="K19" s="68"/>
      <c r="L19" s="155"/>
    </row>
    <row r="20" spans="1:12" ht="39.75" customHeight="1">
      <c r="A20" s="121" t="s">
        <v>183</v>
      </c>
      <c r="B20" s="67" t="s">
        <v>184</v>
      </c>
      <c r="C20" s="28" t="s">
        <v>38</v>
      </c>
      <c r="D20" s="248">
        <f>'[4]Приложение (9) СТС'!R22</f>
        <v>121.32506662799923</v>
      </c>
      <c r="E20" s="249"/>
      <c r="F20" s="68"/>
      <c r="G20" s="164"/>
      <c r="H20" s="250">
        <f t="shared" si="0"/>
        <v>121.32506662799923</v>
      </c>
      <c r="I20" s="251"/>
      <c r="J20" s="68"/>
      <c r="K20" s="68"/>
      <c r="L20" s="155"/>
    </row>
    <row r="21" spans="1:12" ht="28.5" customHeight="1">
      <c r="A21" s="121" t="s">
        <v>224</v>
      </c>
      <c r="B21" s="67" t="s">
        <v>53</v>
      </c>
      <c r="C21" s="28" t="s">
        <v>38</v>
      </c>
      <c r="D21" s="248">
        <f>'[4]Приложение (9) СТС'!R23</f>
        <v>35.91443622675102</v>
      </c>
      <c r="E21" s="249"/>
      <c r="F21" s="68"/>
      <c r="G21" s="164"/>
      <c r="H21" s="250">
        <f t="shared" si="0"/>
        <v>35.91443622675102</v>
      </c>
      <c r="I21" s="251"/>
      <c r="J21" s="68"/>
      <c r="K21" s="68"/>
      <c r="L21" s="156"/>
    </row>
    <row r="22" spans="1:12" ht="73.5" customHeight="1">
      <c r="A22" s="121" t="s">
        <v>225</v>
      </c>
      <c r="B22" s="67" t="s">
        <v>103</v>
      </c>
      <c r="C22" s="28" t="s">
        <v>38</v>
      </c>
      <c r="D22" s="248">
        <f>'[4]Приложение (9) СТС'!R24</f>
        <v>357.55869173459035</v>
      </c>
      <c r="E22" s="249"/>
      <c r="F22" s="68"/>
      <c r="G22" s="164"/>
      <c r="H22" s="250">
        <f t="shared" si="0"/>
        <v>357.55869173459035</v>
      </c>
      <c r="I22" s="251"/>
      <c r="J22" s="68"/>
      <c r="K22" s="68"/>
      <c r="L22" s="155"/>
    </row>
    <row r="23" spans="1:12" ht="49.5" customHeight="1">
      <c r="A23" s="272" t="s">
        <v>185</v>
      </c>
      <c r="B23" s="275" t="s">
        <v>199</v>
      </c>
      <c r="C23" s="276"/>
      <c r="D23" s="276"/>
      <c r="E23" s="276"/>
      <c r="F23" s="276"/>
      <c r="G23" s="276"/>
      <c r="H23" s="277"/>
      <c r="I23" s="277"/>
      <c r="J23" s="277"/>
      <c r="K23" s="278"/>
      <c r="L23" s="157"/>
    </row>
    <row r="24" spans="1:12" ht="42.75" customHeight="1">
      <c r="A24" s="273"/>
      <c r="B24" s="34" t="s">
        <v>239</v>
      </c>
      <c r="C24" s="35"/>
      <c r="D24" s="36"/>
      <c r="E24" s="36"/>
      <c r="F24" s="36"/>
      <c r="G24" s="167"/>
      <c r="H24" s="176"/>
      <c r="I24" s="36"/>
      <c r="J24" s="36"/>
      <c r="K24" s="37"/>
      <c r="L24" s="158"/>
    </row>
    <row r="25" spans="1:12" ht="15.75">
      <c r="A25" s="273"/>
      <c r="B25" s="69" t="s">
        <v>73</v>
      </c>
      <c r="C25" s="38" t="s">
        <v>54</v>
      </c>
      <c r="D25" s="171"/>
      <c r="E25" s="171"/>
      <c r="F25" s="40"/>
      <c r="G25" s="168"/>
      <c r="H25" s="177"/>
      <c r="I25" s="171"/>
      <c r="J25" s="39"/>
      <c r="K25" s="40"/>
      <c r="L25" s="158"/>
    </row>
    <row r="26" spans="1:12" ht="15.75">
      <c r="A26" s="273"/>
      <c r="B26" s="70" t="s">
        <v>74</v>
      </c>
      <c r="C26" s="41" t="s">
        <v>54</v>
      </c>
      <c r="D26" s="173">
        <f>'[4]Приложение (9) СТС'!R29</f>
        <v>656101.0313004962</v>
      </c>
      <c r="E26" s="173">
        <f>'[4]Приложение (9) СТС'!S29</f>
        <v>945240.6000000001</v>
      </c>
      <c r="F26" s="43"/>
      <c r="G26" s="169"/>
      <c r="H26" s="178"/>
      <c r="I26" s="173"/>
      <c r="J26" s="42"/>
      <c r="K26" s="43"/>
      <c r="L26" s="158"/>
    </row>
    <row r="27" spans="1:12" ht="47.25">
      <c r="A27" s="273"/>
      <c r="B27" s="34" t="s">
        <v>242</v>
      </c>
      <c r="C27" s="35"/>
      <c r="D27" s="36"/>
      <c r="E27" s="36"/>
      <c r="F27" s="37"/>
      <c r="G27" s="167"/>
      <c r="H27" s="176"/>
      <c r="I27" s="36"/>
      <c r="J27" s="36"/>
      <c r="K27" s="37"/>
      <c r="L27" s="158"/>
    </row>
    <row r="28" spans="1:12" ht="15.75">
      <c r="A28" s="273"/>
      <c r="B28" s="69" t="s">
        <v>73</v>
      </c>
      <c r="C28" s="38" t="s">
        <v>54</v>
      </c>
      <c r="D28" s="171"/>
      <c r="E28" s="171"/>
      <c r="F28" s="40"/>
      <c r="G28" s="168"/>
      <c r="H28" s="177"/>
      <c r="I28" s="171"/>
      <c r="J28" s="171"/>
      <c r="K28" s="175"/>
      <c r="L28" s="158"/>
    </row>
    <row r="29" spans="1:12" ht="15.75">
      <c r="A29" s="273"/>
      <c r="B29" s="70" t="s">
        <v>74</v>
      </c>
      <c r="C29" s="41" t="s">
        <v>54</v>
      </c>
      <c r="D29" s="173">
        <f>D26</f>
        <v>656101.0313004962</v>
      </c>
      <c r="E29" s="173">
        <f>E26</f>
        <v>945240.6000000001</v>
      </c>
      <c r="F29" s="43"/>
      <c r="G29" s="169"/>
      <c r="H29" s="179"/>
      <c r="I29" s="33"/>
      <c r="J29" s="33"/>
      <c r="K29" s="170"/>
      <c r="L29" s="158"/>
    </row>
    <row r="30" spans="1:12" ht="46.5" customHeight="1">
      <c r="A30" s="273"/>
      <c r="B30" s="34" t="s">
        <v>55</v>
      </c>
      <c r="C30" s="35"/>
      <c r="D30" s="36"/>
      <c r="E30" s="36"/>
      <c r="F30" s="36"/>
      <c r="G30" s="167"/>
      <c r="H30" s="176"/>
      <c r="I30" s="36"/>
      <c r="J30" s="36"/>
      <c r="K30" s="37"/>
      <c r="L30" s="158"/>
    </row>
    <row r="31" spans="1:12" ht="15.75">
      <c r="A31" s="273"/>
      <c r="B31" s="69" t="s">
        <v>73</v>
      </c>
      <c r="C31" s="38" t="s">
        <v>54</v>
      </c>
      <c r="D31" s="171"/>
      <c r="E31" s="171"/>
      <c r="F31" s="39"/>
      <c r="G31" s="168"/>
      <c r="H31" s="177"/>
      <c r="I31" s="171"/>
      <c r="J31" s="171"/>
      <c r="K31" s="175"/>
      <c r="L31" s="158"/>
    </row>
    <row r="32" spans="1:12" ht="15.75">
      <c r="A32" s="273"/>
      <c r="B32" s="70" t="s">
        <v>74</v>
      </c>
      <c r="C32" s="41" t="s">
        <v>54</v>
      </c>
      <c r="D32" s="173">
        <f>D29</f>
        <v>656101.0313004962</v>
      </c>
      <c r="E32" s="173">
        <f>E29</f>
        <v>945240.6000000001</v>
      </c>
      <c r="F32" s="42">
        <f>'[4]Приложение (9) СТС'!T37</f>
        <v>0</v>
      </c>
      <c r="G32" s="169">
        <f>'[4]Приложение (9) СТС'!U37</f>
        <v>0</v>
      </c>
      <c r="H32" s="179"/>
      <c r="I32" s="33"/>
      <c r="J32" s="33"/>
      <c r="K32" s="170"/>
      <c r="L32" s="158"/>
    </row>
    <row r="33" spans="1:12" ht="46.5" customHeight="1">
      <c r="A33" s="273"/>
      <c r="B33" s="34" t="s">
        <v>56</v>
      </c>
      <c r="C33" s="35"/>
      <c r="D33" s="36"/>
      <c r="E33" s="36"/>
      <c r="F33" s="36"/>
      <c r="G33" s="167"/>
      <c r="H33" s="176"/>
      <c r="I33" s="36"/>
      <c r="J33" s="36"/>
      <c r="K33" s="37"/>
      <c r="L33" s="158"/>
    </row>
    <row r="34" spans="1:12" ht="15.75">
      <c r="A34" s="273"/>
      <c r="B34" s="69" t="s">
        <v>73</v>
      </c>
      <c r="C34" s="38" t="s">
        <v>54</v>
      </c>
      <c r="D34" s="171"/>
      <c r="E34" s="171"/>
      <c r="F34" s="39"/>
      <c r="G34" s="168"/>
      <c r="H34" s="177"/>
      <c r="I34" s="171"/>
      <c r="J34" s="171"/>
      <c r="K34" s="175"/>
      <c r="L34" s="158"/>
    </row>
    <row r="35" spans="1:12" ht="15.75">
      <c r="A35" s="273"/>
      <c r="B35" s="70" t="s">
        <v>74</v>
      </c>
      <c r="C35" s="41" t="s">
        <v>54</v>
      </c>
      <c r="D35" s="173">
        <f>D32</f>
        <v>656101.0313004962</v>
      </c>
      <c r="E35" s="173">
        <f>E32</f>
        <v>945240.6000000001</v>
      </c>
      <c r="F35" s="42">
        <f>'[4]Приложение (9) СТС'!T41</f>
        <v>0</v>
      </c>
      <c r="G35" s="169">
        <f>'[4]Приложение (9) СТС'!U41</f>
        <v>0</v>
      </c>
      <c r="H35" s="179"/>
      <c r="I35" s="33"/>
      <c r="J35" s="33"/>
      <c r="K35" s="170"/>
      <c r="L35" s="158"/>
    </row>
    <row r="36" spans="1:12" ht="41.25" customHeight="1">
      <c r="A36" s="273"/>
      <c r="B36" s="34" t="s">
        <v>67</v>
      </c>
      <c r="C36" s="35"/>
      <c r="D36" s="36"/>
      <c r="E36" s="36"/>
      <c r="F36" s="36"/>
      <c r="G36" s="167"/>
      <c r="H36" s="176"/>
      <c r="I36" s="36"/>
      <c r="J36" s="36"/>
      <c r="K36" s="37"/>
      <c r="L36" s="158"/>
    </row>
    <row r="37" spans="1:12" ht="15.75">
      <c r="A37" s="273"/>
      <c r="B37" s="69" t="s">
        <v>73</v>
      </c>
      <c r="C37" s="174" t="s">
        <v>54</v>
      </c>
      <c r="D37" s="171"/>
      <c r="E37" s="171"/>
      <c r="F37" s="39"/>
      <c r="G37" s="168"/>
      <c r="H37" s="177"/>
      <c r="I37" s="171"/>
      <c r="J37" s="171"/>
      <c r="K37" s="175"/>
      <c r="L37" s="158"/>
    </row>
    <row r="38" spans="1:12" ht="15.75">
      <c r="A38" s="274"/>
      <c r="B38" s="70" t="s">
        <v>74</v>
      </c>
      <c r="C38" s="85" t="s">
        <v>54</v>
      </c>
      <c r="D38" s="33"/>
      <c r="E38" s="33"/>
      <c r="F38" s="42">
        <f>'[4]Приложение (9) СТС'!T45</f>
        <v>0</v>
      </c>
      <c r="G38" s="169">
        <f>'[4]Приложение (9) СТС'!U45</f>
        <v>0</v>
      </c>
      <c r="H38" s="179"/>
      <c r="I38" s="33"/>
      <c r="J38" s="33"/>
      <c r="K38" s="170"/>
      <c r="L38" s="158"/>
    </row>
    <row r="39" spans="1:12" ht="48" customHeight="1">
      <c r="A39" s="272" t="s">
        <v>186</v>
      </c>
      <c r="B39" s="275" t="s">
        <v>200</v>
      </c>
      <c r="C39" s="276"/>
      <c r="D39" s="276"/>
      <c r="E39" s="276"/>
      <c r="F39" s="276"/>
      <c r="G39" s="276"/>
      <c r="H39" s="277"/>
      <c r="I39" s="277"/>
      <c r="J39" s="277"/>
      <c r="K39" s="278"/>
      <c r="L39" s="159"/>
    </row>
    <row r="40" spans="1:12" ht="44.25" customHeight="1">
      <c r="A40" s="273"/>
      <c r="B40" s="34" t="s">
        <v>240</v>
      </c>
      <c r="C40" s="35"/>
      <c r="D40" s="36"/>
      <c r="E40" s="36"/>
      <c r="F40" s="36"/>
      <c r="G40" s="167"/>
      <c r="H40" s="37"/>
      <c r="I40" s="36"/>
      <c r="J40" s="36"/>
      <c r="K40" s="36"/>
      <c r="L40" s="158"/>
    </row>
    <row r="41" spans="1:12" ht="15.75">
      <c r="A41" s="273"/>
      <c r="B41" s="69" t="s">
        <v>73</v>
      </c>
      <c r="C41" s="38" t="s">
        <v>54</v>
      </c>
      <c r="D41" s="39"/>
      <c r="E41" s="39"/>
      <c r="F41" s="39"/>
      <c r="G41" s="168"/>
      <c r="H41" s="180"/>
      <c r="I41" s="172"/>
      <c r="J41" s="172"/>
      <c r="K41" s="172"/>
      <c r="L41" s="160"/>
    </row>
    <row r="42" spans="1:12" ht="15.75">
      <c r="A42" s="273"/>
      <c r="B42" s="70" t="s">
        <v>74</v>
      </c>
      <c r="C42" s="38" t="s">
        <v>54</v>
      </c>
      <c r="D42" s="39">
        <f>'[4]Приложение (9) СТС'!R49</f>
        <v>630252.9999999999</v>
      </c>
      <c r="E42" s="39">
        <f>'[4]Приложение (9) СТС'!S49</f>
        <v>871463.5000000001</v>
      </c>
      <c r="F42" s="39"/>
      <c r="G42" s="168"/>
      <c r="H42" s="170"/>
      <c r="I42" s="33"/>
      <c r="J42" s="33"/>
      <c r="K42" s="33"/>
      <c r="L42" s="158"/>
    </row>
    <row r="43" spans="1:12" ht="15.75">
      <c r="A43" s="273"/>
      <c r="B43" s="194" t="s">
        <v>223</v>
      </c>
      <c r="C43" s="38" t="s">
        <v>54</v>
      </c>
      <c r="D43" s="39">
        <f>'[4]Приложение (9) СТС'!R50</f>
        <v>2724304</v>
      </c>
      <c r="E43" s="39">
        <f>'[4]Приложение (9) СТС'!S50</f>
        <v>4460719</v>
      </c>
      <c r="F43" s="39"/>
      <c r="G43" s="168"/>
      <c r="H43" s="195"/>
      <c r="I43" s="196"/>
      <c r="J43" s="196"/>
      <c r="K43" s="196"/>
      <c r="L43" s="158"/>
    </row>
    <row r="44" spans="1:12" ht="42.75" customHeight="1">
      <c r="A44" s="273"/>
      <c r="B44" s="34" t="s">
        <v>243</v>
      </c>
      <c r="C44" s="35"/>
      <c r="D44" s="36"/>
      <c r="E44" s="36"/>
      <c r="F44" s="36"/>
      <c r="G44" s="167"/>
      <c r="H44" s="37"/>
      <c r="I44" s="36"/>
      <c r="J44" s="36"/>
      <c r="K44" s="36"/>
      <c r="L44" s="158"/>
    </row>
    <row r="45" spans="1:12" ht="15.75">
      <c r="A45" s="273"/>
      <c r="B45" s="69" t="s">
        <v>83</v>
      </c>
      <c r="C45" s="38" t="s">
        <v>54</v>
      </c>
      <c r="D45" s="39"/>
      <c r="E45" s="39"/>
      <c r="F45" s="39"/>
      <c r="G45" s="168"/>
      <c r="H45" s="175"/>
      <c r="I45" s="171"/>
      <c r="J45" s="171"/>
      <c r="K45" s="171"/>
      <c r="L45" s="158"/>
    </row>
    <row r="46" spans="1:12" ht="15.75">
      <c r="A46" s="273"/>
      <c r="B46" s="70" t="s">
        <v>74</v>
      </c>
      <c r="C46" s="38" t="s">
        <v>54</v>
      </c>
      <c r="D46" s="39">
        <f>'[4]Приложение (9) СТС'!R57</f>
        <v>630252.9999999999</v>
      </c>
      <c r="E46" s="39">
        <f>'[4]Приложение (9) СТС'!S57</f>
        <v>871463.5000000001</v>
      </c>
      <c r="F46" s="39"/>
      <c r="G46" s="168"/>
      <c r="H46" s="170"/>
      <c r="I46" s="33"/>
      <c r="J46" s="33"/>
      <c r="K46" s="33"/>
      <c r="L46" s="158"/>
    </row>
    <row r="47" spans="1:12" ht="15.75">
      <c r="A47" s="273"/>
      <c r="B47" s="194" t="s">
        <v>223</v>
      </c>
      <c r="C47" s="38" t="s">
        <v>54</v>
      </c>
      <c r="D47" s="39">
        <f>D43</f>
        <v>2724304</v>
      </c>
      <c r="E47" s="39">
        <f>E43</f>
        <v>4460719</v>
      </c>
      <c r="F47" s="39"/>
      <c r="G47" s="168"/>
      <c r="H47" s="195"/>
      <c r="I47" s="196"/>
      <c r="J47" s="196"/>
      <c r="K47" s="196"/>
      <c r="L47" s="158"/>
    </row>
    <row r="48" spans="1:12" ht="39.75" customHeight="1">
      <c r="A48" s="273"/>
      <c r="B48" s="34" t="s">
        <v>57</v>
      </c>
      <c r="C48" s="35"/>
      <c r="D48" s="36"/>
      <c r="E48" s="36"/>
      <c r="F48" s="36"/>
      <c r="G48" s="167"/>
      <c r="H48" s="37"/>
      <c r="I48" s="36"/>
      <c r="J48" s="36"/>
      <c r="K48" s="36"/>
      <c r="L48" s="158"/>
    </row>
    <row r="49" spans="1:12" ht="15.75">
      <c r="A49" s="273"/>
      <c r="B49" s="69" t="s">
        <v>73</v>
      </c>
      <c r="C49" s="38" t="s">
        <v>54</v>
      </c>
      <c r="D49" s="39"/>
      <c r="E49" s="39"/>
      <c r="F49" s="39"/>
      <c r="G49" s="168"/>
      <c r="H49" s="175"/>
      <c r="I49" s="171"/>
      <c r="J49" s="171"/>
      <c r="K49" s="171"/>
      <c r="L49" s="158"/>
    </row>
    <row r="50" spans="1:12" ht="15.75">
      <c r="A50" s="273"/>
      <c r="B50" s="70" t="s">
        <v>74</v>
      </c>
      <c r="C50" s="38" t="s">
        <v>54</v>
      </c>
      <c r="D50" s="39">
        <f>D46</f>
        <v>630252.9999999999</v>
      </c>
      <c r="E50" s="39">
        <f>E46</f>
        <v>871463.5000000001</v>
      </c>
      <c r="F50" s="39">
        <f>'[4]Приложение (9) СТС'!T37</f>
        <v>0</v>
      </c>
      <c r="G50" s="168">
        <f>'[4]Приложение (9) СТС'!U37</f>
        <v>0</v>
      </c>
      <c r="H50" s="170"/>
      <c r="I50" s="33"/>
      <c r="J50" s="33"/>
      <c r="K50" s="33"/>
      <c r="L50" s="158"/>
    </row>
    <row r="51" spans="1:12" ht="15.75">
      <c r="A51" s="273"/>
      <c r="B51" s="194" t="s">
        <v>223</v>
      </c>
      <c r="C51" s="38" t="s">
        <v>54</v>
      </c>
      <c r="D51" s="39">
        <f>D47</f>
        <v>2724304</v>
      </c>
      <c r="E51" s="39">
        <f>E47</f>
        <v>4460719</v>
      </c>
      <c r="F51" s="39"/>
      <c r="G51" s="168"/>
      <c r="H51" s="195"/>
      <c r="I51" s="196"/>
      <c r="J51" s="196"/>
      <c r="K51" s="196"/>
      <c r="L51" s="158"/>
    </row>
    <row r="52" spans="1:12" ht="39.75" customHeight="1">
      <c r="A52" s="273"/>
      <c r="B52" s="34" t="s">
        <v>58</v>
      </c>
      <c r="C52" s="35"/>
      <c r="D52" s="36"/>
      <c r="E52" s="36"/>
      <c r="F52" s="36"/>
      <c r="G52" s="167"/>
      <c r="H52" s="37"/>
      <c r="I52" s="36"/>
      <c r="J52" s="36"/>
      <c r="K52" s="36"/>
      <c r="L52" s="158"/>
    </row>
    <row r="53" spans="1:12" ht="15.75">
      <c r="A53" s="273"/>
      <c r="B53" s="69" t="s">
        <v>83</v>
      </c>
      <c r="C53" s="38" t="s">
        <v>54</v>
      </c>
      <c r="D53" s="39"/>
      <c r="E53" s="39"/>
      <c r="F53" s="39"/>
      <c r="G53" s="168"/>
      <c r="H53" s="175"/>
      <c r="I53" s="171"/>
      <c r="J53" s="171"/>
      <c r="K53" s="171"/>
      <c r="L53" s="158"/>
    </row>
    <row r="54" spans="1:12" ht="15.75">
      <c r="A54" s="273"/>
      <c r="B54" s="70" t="s">
        <v>74</v>
      </c>
      <c r="C54" s="38" t="s">
        <v>54</v>
      </c>
      <c r="D54" s="39">
        <f>D50</f>
        <v>630252.9999999999</v>
      </c>
      <c r="E54" s="39">
        <f>E50</f>
        <v>871463.5000000001</v>
      </c>
      <c r="F54" s="39">
        <f>F50</f>
        <v>0</v>
      </c>
      <c r="G54" s="168">
        <f>G50</f>
        <v>0</v>
      </c>
      <c r="H54" s="170"/>
      <c r="I54" s="33"/>
      <c r="J54" s="33"/>
      <c r="K54" s="33"/>
      <c r="L54" s="158"/>
    </row>
    <row r="55" spans="1:12" ht="15.75">
      <c r="A55" s="273"/>
      <c r="B55" s="194" t="s">
        <v>223</v>
      </c>
      <c r="C55" s="38" t="s">
        <v>54</v>
      </c>
      <c r="D55" s="39">
        <f>D51</f>
        <v>2724304</v>
      </c>
      <c r="E55" s="39">
        <f>E51</f>
        <v>4460719</v>
      </c>
      <c r="F55" s="39"/>
      <c r="G55" s="168"/>
      <c r="H55" s="195"/>
      <c r="I55" s="196"/>
      <c r="J55" s="196"/>
      <c r="K55" s="196"/>
      <c r="L55" s="158"/>
    </row>
    <row r="56" spans="1:12" ht="39" customHeight="1">
      <c r="A56" s="273"/>
      <c r="B56" s="34" t="s">
        <v>59</v>
      </c>
      <c r="C56" s="35"/>
      <c r="D56" s="36"/>
      <c r="E56" s="36"/>
      <c r="F56" s="36"/>
      <c r="G56" s="167"/>
      <c r="H56" s="37"/>
      <c r="I56" s="36"/>
      <c r="J56" s="36"/>
      <c r="K56" s="36"/>
      <c r="L56" s="158"/>
    </row>
    <row r="57" spans="1:12" ht="15.75">
      <c r="A57" s="273"/>
      <c r="B57" s="69" t="s">
        <v>73</v>
      </c>
      <c r="C57" s="38" t="s">
        <v>54</v>
      </c>
      <c r="D57" s="39"/>
      <c r="E57" s="39"/>
      <c r="F57" s="39"/>
      <c r="G57" s="168"/>
      <c r="H57" s="175"/>
      <c r="I57" s="171"/>
      <c r="J57" s="171"/>
      <c r="K57" s="171"/>
      <c r="L57" s="158"/>
    </row>
    <row r="58" spans="1:12" ht="15.75">
      <c r="A58" s="273"/>
      <c r="B58" s="70" t="s">
        <v>74</v>
      </c>
      <c r="C58" s="38" t="s">
        <v>54</v>
      </c>
      <c r="D58" s="55"/>
      <c r="E58" s="55"/>
      <c r="F58" s="39">
        <f>'[4]Приложение (9) СТС'!T45</f>
        <v>0</v>
      </c>
      <c r="G58" s="168">
        <f>'[4]Приложение (9) СТС'!U45</f>
        <v>0</v>
      </c>
      <c r="H58" s="170"/>
      <c r="I58" s="33"/>
      <c r="J58" s="33"/>
      <c r="K58" s="33"/>
      <c r="L58" s="158"/>
    </row>
    <row r="59" spans="1:12" ht="15.75">
      <c r="A59" s="192"/>
      <c r="B59" s="70" t="s">
        <v>223</v>
      </c>
      <c r="C59" s="38" t="s">
        <v>54</v>
      </c>
      <c r="D59" s="55"/>
      <c r="E59" s="55"/>
      <c r="F59" s="39"/>
      <c r="G59" s="169"/>
      <c r="H59" s="170"/>
      <c r="I59" s="33"/>
      <c r="J59" s="33"/>
      <c r="K59" s="33"/>
      <c r="L59" s="158"/>
    </row>
    <row r="60" spans="1:12" ht="45" customHeight="1">
      <c r="A60" s="272" t="s">
        <v>187</v>
      </c>
      <c r="B60" s="275" t="s">
        <v>201</v>
      </c>
      <c r="C60" s="276"/>
      <c r="D60" s="276"/>
      <c r="E60" s="276"/>
      <c r="F60" s="276"/>
      <c r="G60" s="276"/>
      <c r="H60" s="277"/>
      <c r="I60" s="277"/>
      <c r="J60" s="277"/>
      <c r="K60" s="278"/>
      <c r="L60" s="159"/>
    </row>
    <row r="61" spans="1:12" ht="40.5" customHeight="1">
      <c r="A61" s="273"/>
      <c r="B61" s="30" t="s">
        <v>68</v>
      </c>
      <c r="C61" s="28" t="s">
        <v>38</v>
      </c>
      <c r="D61" s="56">
        <f>'[4]Приложение (9) СТС'!R68</f>
        <v>214136.49999999997</v>
      </c>
      <c r="E61" s="56">
        <f>D61</f>
        <v>214136.49999999997</v>
      </c>
      <c r="F61" s="56"/>
      <c r="G61" s="181"/>
      <c r="H61" s="166"/>
      <c r="I61" s="56"/>
      <c r="J61" s="56"/>
      <c r="K61" s="56"/>
      <c r="L61" s="158"/>
    </row>
    <row r="62" spans="1:12" ht="38.25" customHeight="1">
      <c r="A62" s="273"/>
      <c r="B62" s="30" t="s">
        <v>60</v>
      </c>
      <c r="C62" s="28" t="s">
        <v>38</v>
      </c>
      <c r="D62" s="56">
        <f>D61</f>
        <v>214136.49999999997</v>
      </c>
      <c r="E62" s="56">
        <f>E61</f>
        <v>214136.49999999997</v>
      </c>
      <c r="F62" s="56"/>
      <c r="G62" s="181"/>
      <c r="H62" s="166"/>
      <c r="I62" s="56"/>
      <c r="J62" s="56"/>
      <c r="K62" s="56"/>
      <c r="L62" s="158"/>
    </row>
    <row r="63" spans="1:12" ht="55.5" customHeight="1">
      <c r="A63" s="273"/>
      <c r="B63" s="275" t="s">
        <v>202</v>
      </c>
      <c r="C63" s="276"/>
      <c r="D63" s="276"/>
      <c r="E63" s="276"/>
      <c r="F63" s="276"/>
      <c r="G63" s="276"/>
      <c r="H63" s="277"/>
      <c r="I63" s="277"/>
      <c r="J63" s="277"/>
      <c r="K63" s="278"/>
      <c r="L63" s="160"/>
    </row>
    <row r="64" spans="1:12" ht="36" customHeight="1">
      <c r="A64" s="273"/>
      <c r="B64" s="30" t="s">
        <v>241</v>
      </c>
      <c r="C64" s="28" t="s">
        <v>38</v>
      </c>
      <c r="D64" s="78">
        <f>'[4]Приложение (9) СТС'!R71</f>
        <v>3190.266151685393</v>
      </c>
      <c r="E64" s="78">
        <f>D64</f>
        <v>3190.266151685393</v>
      </c>
      <c r="F64" s="56"/>
      <c r="G64" s="181"/>
      <c r="H64" s="166"/>
      <c r="I64" s="56"/>
      <c r="J64" s="56"/>
      <c r="K64" s="56"/>
      <c r="L64" s="158"/>
    </row>
    <row r="65" spans="1:12" ht="38.25" customHeight="1">
      <c r="A65" s="273"/>
      <c r="B65" s="30" t="s">
        <v>244</v>
      </c>
      <c r="C65" s="28" t="s">
        <v>38</v>
      </c>
      <c r="D65" s="78">
        <f>D64</f>
        <v>3190.266151685393</v>
      </c>
      <c r="E65" s="78">
        <f>D65</f>
        <v>3190.266151685393</v>
      </c>
      <c r="F65" s="56"/>
      <c r="G65" s="181"/>
      <c r="H65" s="166"/>
      <c r="I65" s="56"/>
      <c r="J65" s="56"/>
      <c r="K65" s="56"/>
      <c r="L65" s="158"/>
    </row>
    <row r="66" spans="1:12" ht="33.75" customHeight="1">
      <c r="A66" s="273"/>
      <c r="B66" s="30" t="s">
        <v>61</v>
      </c>
      <c r="C66" s="28" t="s">
        <v>38</v>
      </c>
      <c r="D66" s="78">
        <f>D65</f>
        <v>3190.266151685393</v>
      </c>
      <c r="E66" s="78">
        <f>D66</f>
        <v>3190.266151685393</v>
      </c>
      <c r="F66" s="33"/>
      <c r="G66" s="182"/>
      <c r="H66" s="166"/>
      <c r="I66" s="56"/>
      <c r="J66" s="56"/>
      <c r="K66" s="56"/>
      <c r="L66" s="158"/>
    </row>
    <row r="67" spans="1:12" ht="32.25" customHeight="1">
      <c r="A67" s="273"/>
      <c r="B67" s="30" t="s">
        <v>62</v>
      </c>
      <c r="C67" s="28" t="s">
        <v>38</v>
      </c>
      <c r="D67" s="78"/>
      <c r="E67" s="78">
        <f>E66</f>
        <v>3190.266151685393</v>
      </c>
      <c r="F67" s="56"/>
      <c r="G67" s="181"/>
      <c r="H67" s="166"/>
      <c r="I67" s="56"/>
      <c r="J67" s="56"/>
      <c r="K67" s="56"/>
      <c r="L67" s="158"/>
    </row>
    <row r="68" spans="1:12" ht="32.25" customHeight="1">
      <c r="A68" s="273"/>
      <c r="B68" s="30" t="s">
        <v>63</v>
      </c>
      <c r="C68" s="28" t="s">
        <v>38</v>
      </c>
      <c r="D68" s="78"/>
      <c r="E68" s="78">
        <f>E67</f>
        <v>3190.266151685393</v>
      </c>
      <c r="F68" s="283">
        <f>'[4]Приложение (9) СТС'!T78</f>
        <v>0</v>
      </c>
      <c r="G68" s="284"/>
      <c r="H68" s="166"/>
      <c r="I68" s="56"/>
      <c r="J68" s="56"/>
      <c r="K68" s="56"/>
      <c r="L68" s="158"/>
    </row>
    <row r="69" spans="1:12" ht="32.25" customHeight="1">
      <c r="A69" s="273"/>
      <c r="B69" s="30" t="s">
        <v>64</v>
      </c>
      <c r="C69" s="28" t="s">
        <v>38</v>
      </c>
      <c r="D69" s="78"/>
      <c r="E69" s="78">
        <f>E68</f>
        <v>3190.266151685393</v>
      </c>
      <c r="F69" s="56"/>
      <c r="G69" s="181"/>
      <c r="H69" s="166"/>
      <c r="I69" s="56"/>
      <c r="J69" s="56"/>
      <c r="K69" s="56"/>
      <c r="L69" s="158"/>
    </row>
    <row r="70" spans="1:12" ht="32.25" customHeight="1">
      <c r="A70" s="274"/>
      <c r="B70" s="30" t="s">
        <v>65</v>
      </c>
      <c r="C70" s="28" t="s">
        <v>38</v>
      </c>
      <c r="D70" s="78"/>
      <c r="E70" s="78">
        <f>E69</f>
        <v>3190.266151685393</v>
      </c>
      <c r="F70" s="56"/>
      <c r="G70" s="181"/>
      <c r="H70" s="166"/>
      <c r="I70" s="56"/>
      <c r="J70" s="56"/>
      <c r="K70" s="56"/>
      <c r="L70" s="158"/>
    </row>
    <row r="71" spans="1:7" ht="15" customHeight="1">
      <c r="A71" s="279"/>
      <c r="B71" s="279"/>
      <c r="C71" s="279"/>
      <c r="D71" s="279"/>
      <c r="E71" s="279"/>
      <c r="F71" s="279"/>
      <c r="G71" s="279"/>
    </row>
    <row r="72" spans="1:7" ht="12.75">
      <c r="A72" s="280"/>
      <c r="B72" s="280"/>
      <c r="C72" s="280"/>
      <c r="D72" s="280"/>
      <c r="E72" s="280"/>
      <c r="F72" s="280"/>
      <c r="G72" s="280"/>
    </row>
    <row r="73" spans="1:12" ht="80.25" customHeight="1">
      <c r="A73" s="122" t="s">
        <v>149</v>
      </c>
      <c r="B73" s="281" t="s">
        <v>188</v>
      </c>
      <c r="C73" s="281"/>
      <c r="D73" s="281"/>
      <c r="E73" s="281"/>
      <c r="F73" s="281"/>
      <c r="G73" s="281"/>
      <c r="H73" s="281"/>
      <c r="I73" s="282"/>
      <c r="J73" s="282"/>
      <c r="K73" s="282"/>
      <c r="L73" s="150"/>
    </row>
    <row r="74" spans="1:12" ht="52.5" customHeight="1">
      <c r="A74" s="122" t="s">
        <v>150</v>
      </c>
      <c r="B74" s="281" t="s">
        <v>190</v>
      </c>
      <c r="C74" s="281"/>
      <c r="D74" s="281"/>
      <c r="E74" s="281"/>
      <c r="F74" s="281"/>
      <c r="G74" s="281"/>
      <c r="H74" s="281"/>
      <c r="I74" s="288"/>
      <c r="J74" s="288"/>
      <c r="K74" s="288"/>
      <c r="L74" s="26"/>
    </row>
    <row r="75" spans="1:12" ht="101.25" customHeight="1">
      <c r="A75" s="122" t="s">
        <v>193</v>
      </c>
      <c r="B75" s="281" t="s">
        <v>228</v>
      </c>
      <c r="C75" s="281"/>
      <c r="D75" s="281"/>
      <c r="E75" s="281"/>
      <c r="F75" s="281"/>
      <c r="G75" s="281"/>
      <c r="H75" s="281"/>
      <c r="I75" s="288"/>
      <c r="J75" s="288"/>
      <c r="K75" s="288"/>
      <c r="L75" s="26"/>
    </row>
    <row r="76" spans="1:12" ht="12.75">
      <c r="A76" s="26"/>
      <c r="B76" s="26"/>
      <c r="C76" s="26"/>
      <c r="D76" s="26"/>
      <c r="E76" s="26"/>
      <c r="F76" s="26"/>
      <c r="G76" s="26"/>
      <c r="H76" s="26"/>
      <c r="I76" s="26"/>
      <c r="J76" s="26"/>
      <c r="K76" s="26"/>
      <c r="L76" s="26"/>
    </row>
    <row r="77" spans="1:12" ht="12.75">
      <c r="A77" s="26"/>
      <c r="B77" s="26"/>
      <c r="C77" s="26"/>
      <c r="D77" s="26"/>
      <c r="E77" s="26"/>
      <c r="F77" s="26"/>
      <c r="G77" s="26"/>
      <c r="H77" s="26"/>
      <c r="I77" s="26"/>
      <c r="J77" s="26"/>
      <c r="K77" s="26"/>
      <c r="L77" s="26"/>
    </row>
    <row r="78" spans="1:12" ht="12.75">
      <c r="A78" s="26"/>
      <c r="B78" s="26"/>
      <c r="C78" s="26"/>
      <c r="D78" s="26"/>
      <c r="E78" s="26"/>
      <c r="F78" s="26"/>
      <c r="G78" s="26"/>
      <c r="H78" s="26"/>
      <c r="I78" s="26"/>
      <c r="J78" s="26"/>
      <c r="K78" s="26"/>
      <c r="L78" s="26"/>
    </row>
    <row r="79" spans="1:25" ht="20.25">
      <c r="A79" s="26"/>
      <c r="B79" s="197"/>
      <c r="C79" s="197"/>
      <c r="D79" s="197"/>
      <c r="E79" s="197"/>
      <c r="F79" s="197"/>
      <c r="G79" s="197"/>
      <c r="H79" s="197"/>
      <c r="L79" s="197"/>
      <c r="M79" s="197"/>
      <c r="N79" s="197"/>
      <c r="O79" s="197"/>
      <c r="P79" s="197"/>
      <c r="Q79" s="197"/>
      <c r="R79" s="197"/>
      <c r="S79" s="197"/>
      <c r="T79" s="198"/>
      <c r="U79" s="198"/>
      <c r="Y79" s="199"/>
    </row>
    <row r="80" spans="1:25" ht="20.25">
      <c r="A80" s="26"/>
      <c r="B80" s="197"/>
      <c r="C80" s="197"/>
      <c r="D80" s="197"/>
      <c r="E80" s="197"/>
      <c r="F80" s="197"/>
      <c r="G80" s="197"/>
      <c r="H80" s="285"/>
      <c r="I80" s="286"/>
      <c r="J80" s="286"/>
      <c r="K80" s="286"/>
      <c r="L80" s="197"/>
      <c r="M80" s="197"/>
      <c r="N80" s="197"/>
      <c r="O80" s="197"/>
      <c r="P80" s="197"/>
      <c r="Q80" s="197"/>
      <c r="R80" s="197"/>
      <c r="S80" s="197"/>
      <c r="T80" s="201"/>
      <c r="U80" s="201"/>
      <c r="Y80" s="199"/>
    </row>
    <row r="81" spans="1:25" ht="20.25">
      <c r="A81" s="26"/>
      <c r="B81" s="202"/>
      <c r="C81" s="202"/>
      <c r="D81" s="203"/>
      <c r="E81" s="203"/>
      <c r="F81" s="203"/>
      <c r="G81" s="203"/>
      <c r="H81" s="203"/>
      <c r="I81" s="201"/>
      <c r="J81" s="285"/>
      <c r="K81" s="287"/>
      <c r="L81" s="201"/>
      <c r="M81" s="201"/>
      <c r="N81" s="201"/>
      <c r="O81" s="201"/>
      <c r="P81" s="201"/>
      <c r="Q81" s="201"/>
      <c r="R81" s="201"/>
      <c r="S81" s="201"/>
      <c r="T81" s="201"/>
      <c r="U81" s="201"/>
      <c r="Y81" s="201"/>
    </row>
    <row r="82" spans="1:25" ht="15">
      <c r="A82" s="25"/>
      <c r="B82" s="202"/>
      <c r="C82" s="202"/>
      <c r="D82" s="203"/>
      <c r="E82" s="203"/>
      <c r="F82" s="203"/>
      <c r="G82" s="203"/>
      <c r="H82" s="203"/>
      <c r="I82" s="201"/>
      <c r="J82" s="201"/>
      <c r="K82" s="201"/>
      <c r="L82" s="204"/>
      <c r="M82" s="204"/>
      <c r="N82" s="204"/>
      <c r="O82" s="204"/>
      <c r="P82" s="204"/>
      <c r="Q82" s="204"/>
      <c r="R82" s="204"/>
      <c r="S82" s="204"/>
      <c r="T82" s="204"/>
      <c r="U82" s="204"/>
      <c r="Y82" s="204"/>
    </row>
    <row r="83" spans="1:25" ht="15">
      <c r="A83" s="25"/>
      <c r="B83" s="202"/>
      <c r="C83" s="202"/>
      <c r="D83" s="203"/>
      <c r="E83" s="203"/>
      <c r="F83" s="203"/>
      <c r="G83" s="203"/>
      <c r="H83" s="203"/>
      <c r="I83" s="204"/>
      <c r="J83" s="204"/>
      <c r="K83" s="204"/>
      <c r="L83" s="204"/>
      <c r="M83" s="204"/>
      <c r="N83" s="204"/>
      <c r="O83" s="204"/>
      <c r="P83" s="204"/>
      <c r="Q83" s="204"/>
      <c r="R83" s="204"/>
      <c r="S83" s="204"/>
      <c r="T83" s="204"/>
      <c r="U83" s="204"/>
      <c r="Y83" s="204"/>
    </row>
    <row r="84" spans="1:25" ht="20.25">
      <c r="A84" s="25"/>
      <c r="B84" s="197"/>
      <c r="C84" s="197"/>
      <c r="D84" s="197"/>
      <c r="E84" s="197"/>
      <c r="F84" s="197"/>
      <c r="G84" s="197"/>
      <c r="H84" s="197"/>
      <c r="I84" s="204"/>
      <c r="J84" s="204"/>
      <c r="K84" s="204"/>
      <c r="L84" s="197"/>
      <c r="M84" s="197"/>
      <c r="N84" s="197"/>
      <c r="O84" s="197"/>
      <c r="P84" s="197"/>
      <c r="Q84" s="197"/>
      <c r="R84" s="197"/>
      <c r="S84" s="197"/>
      <c r="T84" s="198"/>
      <c r="U84" s="198"/>
      <c r="Y84" s="199"/>
    </row>
    <row r="85" spans="2:25" ht="20.25">
      <c r="B85" s="197"/>
      <c r="C85" s="197"/>
      <c r="D85" s="197"/>
      <c r="E85" s="203"/>
      <c r="F85" s="203"/>
      <c r="G85" s="203"/>
      <c r="H85" s="285"/>
      <c r="I85" s="286"/>
      <c r="J85" s="286"/>
      <c r="K85" s="286"/>
      <c r="L85" s="204"/>
      <c r="M85" s="204"/>
      <c r="N85" s="204"/>
      <c r="O85" s="204"/>
      <c r="P85" s="204"/>
      <c r="Q85" s="204"/>
      <c r="R85" s="204"/>
      <c r="S85" s="204"/>
      <c r="T85" s="204"/>
      <c r="U85" s="204"/>
      <c r="Y85" s="199"/>
    </row>
    <row r="86" spans="2:25" ht="20.25">
      <c r="B86" s="197"/>
      <c r="C86" s="197"/>
      <c r="D86" s="197"/>
      <c r="E86" s="203"/>
      <c r="F86" s="203"/>
      <c r="G86" s="203"/>
      <c r="H86" s="203"/>
      <c r="I86" s="204"/>
      <c r="J86" s="200"/>
      <c r="K86" s="199"/>
      <c r="L86" s="204"/>
      <c r="M86" s="204"/>
      <c r="N86" s="204"/>
      <c r="O86" s="204"/>
      <c r="P86" s="204"/>
      <c r="Q86" s="204"/>
      <c r="R86" s="204"/>
      <c r="S86" s="204"/>
      <c r="T86" s="204"/>
      <c r="U86" s="204"/>
      <c r="Y86" s="199"/>
    </row>
    <row r="87" spans="2:25" ht="20.25">
      <c r="B87" s="197"/>
      <c r="C87" s="197"/>
      <c r="D87" s="197"/>
      <c r="E87" s="203"/>
      <c r="F87" s="203"/>
      <c r="G87" s="203"/>
      <c r="H87" s="285"/>
      <c r="I87" s="286"/>
      <c r="J87" s="286"/>
      <c r="K87" s="286"/>
      <c r="L87" s="204"/>
      <c r="M87" s="204"/>
      <c r="N87" s="204"/>
      <c r="O87" s="204"/>
      <c r="P87" s="204"/>
      <c r="Q87" s="204"/>
      <c r="R87" s="204"/>
      <c r="S87" s="204"/>
      <c r="T87" s="204"/>
      <c r="U87" s="204"/>
      <c r="Y87" s="199"/>
    </row>
    <row r="88" spans="2:25" ht="12.75">
      <c r="B88" s="206"/>
      <c r="C88" s="205"/>
      <c r="D88" s="205"/>
      <c r="E88" s="205"/>
      <c r="F88" s="205"/>
      <c r="G88" s="205"/>
      <c r="H88" s="205"/>
      <c r="L88" s="204"/>
      <c r="M88" s="204"/>
      <c r="N88" s="204"/>
      <c r="O88" s="204"/>
      <c r="P88" s="204"/>
      <c r="Q88" s="204"/>
      <c r="R88" s="204"/>
      <c r="S88" s="204"/>
      <c r="T88" s="204"/>
      <c r="U88" s="204"/>
      <c r="Y88" s="204"/>
    </row>
    <row r="89" spans="2:25" ht="12.75">
      <c r="B89" s="206"/>
      <c r="C89" s="205"/>
      <c r="D89" s="198"/>
      <c r="E89" s="198"/>
      <c r="F89" s="198"/>
      <c r="G89" s="198"/>
      <c r="H89" s="198"/>
      <c r="I89" s="204"/>
      <c r="J89" s="204"/>
      <c r="K89" s="204"/>
      <c r="L89" s="204"/>
      <c r="M89" s="204"/>
      <c r="N89" s="204"/>
      <c r="O89" s="204"/>
      <c r="P89" s="204"/>
      <c r="Q89" s="204"/>
      <c r="R89" s="204"/>
      <c r="S89" s="204"/>
      <c r="T89" s="204"/>
      <c r="U89" s="204"/>
      <c r="V89" s="204"/>
      <c r="W89" s="204"/>
      <c r="X89" s="204"/>
      <c r="Y89" s="204"/>
    </row>
  </sheetData>
  <sheetProtection/>
  <mergeCells count="52">
    <mergeCell ref="H80:K80"/>
    <mergeCell ref="J81:K81"/>
    <mergeCell ref="H85:K85"/>
    <mergeCell ref="H87:K87"/>
    <mergeCell ref="B75:K75"/>
    <mergeCell ref="B74:K74"/>
    <mergeCell ref="A71:G72"/>
    <mergeCell ref="B73:K73"/>
    <mergeCell ref="A39:A58"/>
    <mergeCell ref="B39:K39"/>
    <mergeCell ref="B60:K60"/>
    <mergeCell ref="A60:A70"/>
    <mergeCell ref="B63:K63"/>
    <mergeCell ref="F68:G68"/>
    <mergeCell ref="D21:E21"/>
    <mergeCell ref="H21:I21"/>
    <mergeCell ref="D22:E22"/>
    <mergeCell ref="H22:I22"/>
    <mergeCell ref="A23:A38"/>
    <mergeCell ref="B23:K23"/>
    <mergeCell ref="O12:P12"/>
    <mergeCell ref="M13:N13"/>
    <mergeCell ref="M12:N12"/>
    <mergeCell ref="A9:A11"/>
    <mergeCell ref="B9:B11"/>
    <mergeCell ref="H10:K10"/>
    <mergeCell ref="D9:K9"/>
    <mergeCell ref="D13:E13"/>
    <mergeCell ref="E1:H1"/>
    <mergeCell ref="D14:E14"/>
    <mergeCell ref="D15:E15"/>
    <mergeCell ref="D17:E17"/>
    <mergeCell ref="F2:H2"/>
    <mergeCell ref="H14:I14"/>
    <mergeCell ref="H16:I16"/>
    <mergeCell ref="D18:E18"/>
    <mergeCell ref="H18:I18"/>
    <mergeCell ref="D3:G3"/>
    <mergeCell ref="D10:G10"/>
    <mergeCell ref="C9:C11"/>
    <mergeCell ref="D19:E19"/>
    <mergeCell ref="H19:I19"/>
    <mergeCell ref="D20:E20"/>
    <mergeCell ref="H20:I20"/>
    <mergeCell ref="A5:K5"/>
    <mergeCell ref="A6:K6"/>
    <mergeCell ref="A7:K7"/>
    <mergeCell ref="B12:K12"/>
    <mergeCell ref="H13:I13"/>
    <mergeCell ref="H15:I15"/>
    <mergeCell ref="H17:I17"/>
    <mergeCell ref="D16:E16"/>
  </mergeCells>
  <printOptions horizontalCentered="1"/>
  <pageMargins left="0" right="0" top="0.31496062992125984" bottom="0.31496062992125984" header="0.31496062992125984" footer="0.31496062992125984"/>
  <pageSetup fitToHeight="2" horizontalDpi="600" verticalDpi="600" orientation="portrait" paperSize="9" scale="54" r:id="rId1"/>
  <rowBreaks count="1" manualBreakCount="1">
    <brk id="36" max="10" man="1"/>
  </rowBreaks>
</worksheet>
</file>

<file path=xl/worksheets/sheet3.xml><?xml version="1.0" encoding="utf-8"?>
<worksheet xmlns="http://schemas.openxmlformats.org/spreadsheetml/2006/main" xmlns:r="http://schemas.openxmlformats.org/officeDocument/2006/relationships">
  <sheetPr>
    <tabColor rgb="FFCCFFCC"/>
  </sheetPr>
  <dimension ref="A1:T172"/>
  <sheetViews>
    <sheetView showGridLines="0" view="pageBreakPreview" zoomScale="60" zoomScaleNormal="70" zoomScalePageLayoutView="0" workbookViewId="0" topLeftCell="A1">
      <selection activeCell="A5" sqref="A5:F5"/>
    </sheetView>
  </sheetViews>
  <sheetFormatPr defaultColWidth="9.00390625" defaultRowHeight="12.75"/>
  <cols>
    <col min="1" max="1" width="6.625" style="7" customWidth="1"/>
    <col min="2" max="2" width="62.625" style="7" customWidth="1"/>
    <col min="3" max="3" width="18.00390625" style="7" customWidth="1"/>
    <col min="4" max="4" width="34.875" style="7" customWidth="1"/>
    <col min="5" max="5" width="40.00390625" style="7" customWidth="1"/>
    <col min="6" max="6" width="35.25390625" style="7" customWidth="1"/>
    <col min="7" max="16384" width="9.125" style="7" customWidth="1"/>
  </cols>
  <sheetData>
    <row r="1" spans="1:7" s="1" customFormat="1" ht="15.75" customHeight="1">
      <c r="A1" s="10"/>
      <c r="B1" s="3"/>
      <c r="D1" s="267" t="s">
        <v>204</v>
      </c>
      <c r="E1" s="267"/>
      <c r="F1" s="267"/>
      <c r="G1" s="62"/>
    </row>
    <row r="2" spans="1:7" s="1" customFormat="1" ht="28.5" customHeight="1">
      <c r="A2" s="10"/>
      <c r="B2" s="3"/>
      <c r="E2" s="62"/>
      <c r="F2" s="267" t="s">
        <v>84</v>
      </c>
      <c r="G2" s="62"/>
    </row>
    <row r="3" spans="1:6" s="1" customFormat="1" ht="15.75" customHeight="1">
      <c r="A3" s="10"/>
      <c r="B3" s="3"/>
      <c r="D3" s="91"/>
      <c r="E3" s="91"/>
      <c r="F3" s="267"/>
    </row>
    <row r="4" s="6" customFormat="1" ht="18">
      <c r="C4" s="7"/>
    </row>
    <row r="5" spans="1:20" ht="47.25" customHeight="1">
      <c r="A5" s="291" t="s">
        <v>104</v>
      </c>
      <c r="B5" s="291"/>
      <c r="C5" s="291"/>
      <c r="D5" s="291"/>
      <c r="E5" s="291"/>
      <c r="F5" s="291"/>
      <c r="L5" s="290"/>
      <c r="M5" s="290"/>
      <c r="N5" s="290"/>
      <c r="O5" s="290"/>
      <c r="P5" s="290"/>
      <c r="Q5" s="290"/>
      <c r="R5" s="290"/>
      <c r="S5" s="290"/>
      <c r="T5" s="290"/>
    </row>
    <row r="6" spans="1:20" ht="35.25" customHeight="1">
      <c r="A6" s="291" t="s">
        <v>105</v>
      </c>
      <c r="B6" s="291"/>
      <c r="C6" s="291"/>
      <c r="D6" s="291"/>
      <c r="E6" s="291"/>
      <c r="F6" s="291"/>
      <c r="L6" s="15"/>
      <c r="M6" s="15"/>
      <c r="N6" s="15"/>
      <c r="O6" s="15"/>
      <c r="P6" s="15"/>
      <c r="Q6" s="15"/>
      <c r="R6" s="15"/>
      <c r="S6" s="15"/>
      <c r="T6" s="15"/>
    </row>
    <row r="7" spans="1:6" ht="20.25">
      <c r="A7" s="9"/>
      <c r="B7" s="9"/>
      <c r="C7" s="9"/>
      <c r="D7" s="9"/>
      <c r="F7" s="53"/>
    </row>
    <row r="8" spans="1:12" ht="84" customHeight="1">
      <c r="A8" s="92" t="s">
        <v>39</v>
      </c>
      <c r="B8" s="93" t="s">
        <v>40</v>
      </c>
      <c r="C8" s="92" t="s">
        <v>41</v>
      </c>
      <c r="D8" s="94" t="s">
        <v>169</v>
      </c>
      <c r="E8" s="95" t="s">
        <v>170</v>
      </c>
      <c r="F8" s="96" t="s">
        <v>171</v>
      </c>
      <c r="L8" s="63"/>
    </row>
    <row r="9" spans="1:6" ht="41.25" customHeight="1">
      <c r="A9" s="97"/>
      <c r="B9" s="98" t="s">
        <v>17</v>
      </c>
      <c r="C9" s="97"/>
      <c r="D9" s="207">
        <f>D10+D16+D27+D142+D148+D154</f>
        <v>275697978.6257879</v>
      </c>
      <c r="E9" s="208" t="s">
        <v>43</v>
      </c>
      <c r="F9" s="208" t="s">
        <v>43</v>
      </c>
    </row>
    <row r="10" spans="1:6" ht="38.25" customHeight="1">
      <c r="A10" s="99">
        <v>1</v>
      </c>
      <c r="B10" s="98" t="s">
        <v>172</v>
      </c>
      <c r="C10" s="98"/>
      <c r="D10" s="207">
        <f>SUM(D12:D13)</f>
        <v>26079033.817362405</v>
      </c>
      <c r="E10" s="207">
        <f>SUM(E12:E13)</f>
        <v>39686.97615887622</v>
      </c>
      <c r="F10" s="209"/>
    </row>
    <row r="11" spans="1:6" ht="18.75">
      <c r="A11" s="99"/>
      <c r="B11" s="98" t="s">
        <v>101</v>
      </c>
      <c r="C11" s="98"/>
      <c r="D11" s="207"/>
      <c r="E11" s="207"/>
      <c r="F11" s="209"/>
    </row>
    <row r="12" spans="1:6" ht="18.75">
      <c r="A12" s="97"/>
      <c r="B12" s="100" t="s">
        <v>229</v>
      </c>
      <c r="C12" s="101"/>
      <c r="D12" s="210">
        <f>'[4]Приложение 6 (кальк) +льг'!D18</f>
        <v>24248818.187366903</v>
      </c>
      <c r="E12" s="210">
        <f>'[4]Приложение 6 (кальк) +льг'!E18</f>
        <v>22887.86666666667</v>
      </c>
      <c r="F12" s="208">
        <f>D12/E12</f>
        <v>1059.4617025920677</v>
      </c>
    </row>
    <row r="13" spans="1:6" ht="34.5" customHeight="1">
      <c r="A13" s="97"/>
      <c r="B13" s="102" t="s">
        <v>230</v>
      </c>
      <c r="C13" s="101"/>
      <c r="D13" s="210">
        <f>'[4]Приложение 6 (кальк) +льг'!D19</f>
        <v>1830215.6299955025</v>
      </c>
      <c r="E13" s="210">
        <f>'[4]Приложение 6 (кальк) +льг'!E19</f>
        <v>16799.10949220955</v>
      </c>
      <c r="F13" s="208">
        <f>D13/E13</f>
        <v>108.94718144698385</v>
      </c>
    </row>
    <row r="14" spans="1:6" ht="18.75">
      <c r="A14" s="99"/>
      <c r="B14" s="98" t="s">
        <v>191</v>
      </c>
      <c r="C14" s="98"/>
      <c r="D14" s="207"/>
      <c r="E14" s="207"/>
      <c r="F14" s="209"/>
    </row>
    <row r="15" spans="1:6" ht="38.25" customHeight="1">
      <c r="A15" s="99"/>
      <c r="B15" s="98" t="s">
        <v>192</v>
      </c>
      <c r="C15" s="98"/>
      <c r="D15" s="207"/>
      <c r="E15" s="207"/>
      <c r="F15" s="209"/>
    </row>
    <row r="16" spans="1:6" ht="71.25" customHeight="1">
      <c r="A16" s="105" t="s">
        <v>42</v>
      </c>
      <c r="B16" s="98" t="s">
        <v>48</v>
      </c>
      <c r="C16" s="98"/>
      <c r="D16" s="210"/>
      <c r="E16" s="210">
        <f>E17+E18+E19+E20+E21+E22+E24+E26</f>
        <v>0</v>
      </c>
      <c r="F16" s="208"/>
    </row>
    <row r="17" spans="1:6" ht="45.75" customHeight="1">
      <c r="A17" s="104"/>
      <c r="B17" s="100" t="s">
        <v>189</v>
      </c>
      <c r="C17" s="100"/>
      <c r="D17" s="210"/>
      <c r="E17" s="210"/>
      <c r="F17" s="208"/>
    </row>
    <row r="18" spans="1:6" ht="33" customHeight="1">
      <c r="A18" s="104"/>
      <c r="B18" s="102" t="s">
        <v>49</v>
      </c>
      <c r="C18" s="101">
        <v>0.4</v>
      </c>
      <c r="D18" s="210"/>
      <c r="E18" s="210"/>
      <c r="F18" s="208"/>
    </row>
    <row r="19" spans="1:6" ht="36" customHeight="1">
      <c r="A19" s="104"/>
      <c r="B19" s="102" t="s">
        <v>50</v>
      </c>
      <c r="C19" s="103" t="s">
        <v>15</v>
      </c>
      <c r="D19" s="210"/>
      <c r="E19" s="210"/>
      <c r="F19" s="208"/>
    </row>
    <row r="20" spans="1:6" ht="39" customHeight="1">
      <c r="A20" s="104"/>
      <c r="B20" s="102" t="s">
        <v>51</v>
      </c>
      <c r="C20" s="101">
        <v>0.4</v>
      </c>
      <c r="D20" s="210"/>
      <c r="E20" s="210"/>
      <c r="F20" s="208"/>
    </row>
    <row r="21" spans="1:6" ht="36.75" customHeight="1">
      <c r="A21" s="104"/>
      <c r="B21" s="102" t="s">
        <v>52</v>
      </c>
      <c r="C21" s="103" t="s">
        <v>15</v>
      </c>
      <c r="D21" s="210"/>
      <c r="E21" s="210"/>
      <c r="F21" s="208"/>
    </row>
    <row r="22" spans="1:6" ht="30.75" customHeight="1">
      <c r="A22" s="104"/>
      <c r="B22" s="100" t="s">
        <v>46</v>
      </c>
      <c r="C22" s="103" t="s">
        <v>15</v>
      </c>
      <c r="D22" s="210"/>
      <c r="E22" s="210"/>
      <c r="F22" s="208"/>
    </row>
    <row r="23" spans="1:6" ht="30.75" customHeight="1">
      <c r="A23" s="104"/>
      <c r="B23" s="102" t="s">
        <v>52</v>
      </c>
      <c r="C23" s="103" t="s">
        <v>71</v>
      </c>
      <c r="D23" s="210"/>
      <c r="E23" s="210"/>
      <c r="F23" s="208"/>
    </row>
    <row r="24" spans="1:6" ht="30.75" customHeight="1">
      <c r="A24" s="104"/>
      <c r="B24" s="100" t="s">
        <v>46</v>
      </c>
      <c r="C24" s="103" t="s">
        <v>71</v>
      </c>
      <c r="D24" s="210"/>
      <c r="E24" s="210"/>
      <c r="F24" s="208"/>
    </row>
    <row r="25" spans="1:6" ht="30.75" customHeight="1">
      <c r="A25" s="104"/>
      <c r="B25" s="102" t="s">
        <v>52</v>
      </c>
      <c r="C25" s="103" t="s">
        <v>72</v>
      </c>
      <c r="D25" s="210"/>
      <c r="E25" s="210"/>
      <c r="F25" s="208"/>
    </row>
    <row r="26" spans="1:6" ht="30.75" customHeight="1">
      <c r="A26" s="104"/>
      <c r="B26" s="100" t="s">
        <v>46</v>
      </c>
      <c r="C26" s="103" t="s">
        <v>72</v>
      </c>
      <c r="D26" s="210"/>
      <c r="E26" s="210"/>
      <c r="F26" s="208"/>
    </row>
    <row r="27" spans="1:6" ht="60.75" customHeight="1">
      <c r="A27" s="99">
        <v>3</v>
      </c>
      <c r="B27" s="98" t="s">
        <v>203</v>
      </c>
      <c r="C27" s="98"/>
      <c r="D27" s="207">
        <f>D28+D65+D104+D118+D131</f>
        <v>166459862.49511757</v>
      </c>
      <c r="E27" s="207">
        <f>E28+E65+E104+E118+E131</f>
        <v>8538.936666666666</v>
      </c>
      <c r="F27" s="207">
        <f>D27/E27</f>
        <v>19494.214442990862</v>
      </c>
    </row>
    <row r="28" spans="1:6" ht="25.5" customHeight="1">
      <c r="A28" s="99" t="s">
        <v>33</v>
      </c>
      <c r="B28" s="98" t="s">
        <v>173</v>
      </c>
      <c r="C28" s="98" t="s">
        <v>18</v>
      </c>
      <c r="D28" s="207">
        <f>D34+D40+D43+D46+D49+D52+D37+D31</f>
        <v>113295108.63344449</v>
      </c>
      <c r="E28" s="207">
        <f>E34+E40+E43+E46+E49+E52+E37+E31</f>
        <v>5952.27</v>
      </c>
      <c r="F28" s="209">
        <f>D28/E28</f>
        <v>19033.933042930592</v>
      </c>
    </row>
    <row r="29" spans="1:6" ht="37.5">
      <c r="A29" s="106"/>
      <c r="B29" s="107" t="s">
        <v>231</v>
      </c>
      <c r="C29" s="108"/>
      <c r="D29" s="211"/>
      <c r="E29" s="212"/>
      <c r="F29" s="212"/>
    </row>
    <row r="30" spans="1:6" ht="18.75">
      <c r="A30" s="109"/>
      <c r="B30" s="224" t="s">
        <v>73</v>
      </c>
      <c r="C30" s="110"/>
      <c r="D30" s="213"/>
      <c r="E30" s="214"/>
      <c r="F30" s="209"/>
    </row>
    <row r="31" spans="1:6" ht="18.75">
      <c r="A31" s="111"/>
      <c r="B31" s="225" t="s">
        <v>74</v>
      </c>
      <c r="C31" s="112"/>
      <c r="D31" s="215">
        <f>'[4]Приложение 6 (кальк) +льг'!D37</f>
        <v>36329462.279913254</v>
      </c>
      <c r="E31" s="215">
        <f>'[4]Приложение 6 (кальк) +льг'!E37</f>
        <v>2576.4366666666665</v>
      </c>
      <c r="F31" s="208">
        <f>D31/E31</f>
        <v>14100.661875347187</v>
      </c>
    </row>
    <row r="32" spans="1:6" ht="37.5">
      <c r="A32" s="106"/>
      <c r="B32" s="107" t="s">
        <v>189</v>
      </c>
      <c r="C32" s="108"/>
      <c r="D32" s="211"/>
      <c r="E32" s="212"/>
      <c r="F32" s="212"/>
    </row>
    <row r="33" spans="1:6" ht="18.75">
      <c r="A33" s="109"/>
      <c r="B33" s="44" t="s">
        <v>73</v>
      </c>
      <c r="C33" s="110"/>
      <c r="D33" s="213"/>
      <c r="E33" s="214"/>
      <c r="F33" s="214"/>
    </row>
    <row r="34" spans="1:6" ht="18.75">
      <c r="A34" s="111"/>
      <c r="B34" s="45" t="s">
        <v>74</v>
      </c>
      <c r="C34" s="112">
        <v>0.4</v>
      </c>
      <c r="D34" s="215">
        <f>'[4].Приложение  6 (кальк) '!D42</f>
        <v>2954665.7013277155</v>
      </c>
      <c r="E34" s="215">
        <f>'[4].Приложение  6 (кальк) '!E42</f>
        <v>58.5</v>
      </c>
      <c r="F34" s="216">
        <f>D34/E34</f>
        <v>50507.10600560198</v>
      </c>
    </row>
    <row r="35" spans="1:6" ht="37.5">
      <c r="A35" s="106"/>
      <c r="B35" s="107" t="s">
        <v>189</v>
      </c>
      <c r="C35" s="108"/>
      <c r="D35" s="211"/>
      <c r="E35" s="212"/>
      <c r="F35" s="212"/>
    </row>
    <row r="36" spans="1:6" ht="18.75">
      <c r="A36" s="109"/>
      <c r="B36" s="44" t="s">
        <v>73</v>
      </c>
      <c r="C36" s="110"/>
      <c r="D36" s="213"/>
      <c r="E36" s="214"/>
      <c r="F36" s="214"/>
    </row>
    <row r="37" spans="1:6" ht="18.75">
      <c r="A37" s="111"/>
      <c r="B37" s="45" t="s">
        <v>74</v>
      </c>
      <c r="C37" s="112" t="s">
        <v>15</v>
      </c>
      <c r="D37" s="215">
        <f>'[4].Приложение  6 (кальк) '!D44</f>
        <v>32450254.734892</v>
      </c>
      <c r="E37" s="215">
        <f>'[4].Приложение  6 (кальк) '!E44</f>
        <v>52.333333333333336</v>
      </c>
      <c r="F37" s="216">
        <f>D37/E37</f>
        <v>620068.561813223</v>
      </c>
    </row>
    <row r="38" spans="1:6" ht="18.75">
      <c r="A38" s="106"/>
      <c r="B38" s="113" t="s">
        <v>49</v>
      </c>
      <c r="C38" s="108">
        <v>0.4</v>
      </c>
      <c r="D38" s="211"/>
      <c r="E38" s="212"/>
      <c r="F38" s="212"/>
    </row>
    <row r="39" spans="1:6" ht="18.75">
      <c r="A39" s="109"/>
      <c r="B39" s="44" t="s">
        <v>73</v>
      </c>
      <c r="C39" s="110">
        <v>0.4</v>
      </c>
      <c r="D39" s="213"/>
      <c r="E39" s="214"/>
      <c r="F39" s="214"/>
    </row>
    <row r="40" spans="1:6" ht="18.75">
      <c r="A40" s="111"/>
      <c r="B40" s="45" t="s">
        <v>74</v>
      </c>
      <c r="C40" s="112">
        <v>0.4</v>
      </c>
      <c r="D40" s="215">
        <f>'[4].Приложение  6 (кальк) '!D47</f>
        <v>714185.6556015292</v>
      </c>
      <c r="E40" s="215">
        <f>'[4].Приложение  6 (кальк) '!E47</f>
        <v>219.5</v>
      </c>
      <c r="F40" s="216">
        <f>D40/E40</f>
        <v>3253.693191806511</v>
      </c>
    </row>
    <row r="41" spans="1:6" ht="18.75">
      <c r="A41" s="106"/>
      <c r="B41" s="113" t="s">
        <v>50</v>
      </c>
      <c r="C41" s="114" t="s">
        <v>15</v>
      </c>
      <c r="D41" s="211"/>
      <c r="E41" s="212"/>
      <c r="F41" s="212"/>
    </row>
    <row r="42" spans="1:6" ht="18.75">
      <c r="A42" s="109"/>
      <c r="B42" s="44" t="s">
        <v>73</v>
      </c>
      <c r="C42" s="115" t="s">
        <v>15</v>
      </c>
      <c r="D42" s="213"/>
      <c r="E42" s="214"/>
      <c r="F42" s="214"/>
    </row>
    <row r="43" spans="1:6" ht="18.75">
      <c r="A43" s="111"/>
      <c r="B43" s="45" t="s">
        <v>74</v>
      </c>
      <c r="C43" s="116" t="s">
        <v>15</v>
      </c>
      <c r="D43" s="215">
        <f>'[4].Приложение  6 (кальк) '!D50</f>
        <v>33977023.106022</v>
      </c>
      <c r="E43" s="215">
        <f>'[4].Приложение  6 (кальк) '!E50</f>
        <v>223.5</v>
      </c>
      <c r="F43" s="216">
        <f>D43/E43</f>
        <v>152022.474747302</v>
      </c>
    </row>
    <row r="44" spans="1:6" ht="18.75">
      <c r="A44" s="106"/>
      <c r="B44" s="113" t="s">
        <v>51</v>
      </c>
      <c r="C44" s="108">
        <v>0.4</v>
      </c>
      <c r="D44" s="211"/>
      <c r="E44" s="212"/>
      <c r="F44" s="212"/>
    </row>
    <row r="45" spans="1:6" ht="18.75">
      <c r="A45" s="109"/>
      <c r="B45" s="44" t="s">
        <v>73</v>
      </c>
      <c r="C45" s="110">
        <v>0.4</v>
      </c>
      <c r="D45" s="213"/>
      <c r="E45" s="214"/>
      <c r="F45" s="214"/>
    </row>
    <row r="46" spans="1:6" ht="18.75">
      <c r="A46" s="111"/>
      <c r="B46" s="45" t="s">
        <v>74</v>
      </c>
      <c r="C46" s="112">
        <v>0.4</v>
      </c>
      <c r="D46" s="215">
        <f>'[4].Приложение  6 (кальк) '!D53</f>
        <v>0</v>
      </c>
      <c r="E46" s="215">
        <f>'[4].Приложение  6 (кальк) '!E53</f>
        <v>0</v>
      </c>
      <c r="F46" s="216"/>
    </row>
    <row r="47" spans="1:6" ht="18.75">
      <c r="A47" s="106"/>
      <c r="B47" s="113" t="s">
        <v>52</v>
      </c>
      <c r="C47" s="114" t="s">
        <v>15</v>
      </c>
      <c r="D47" s="211"/>
      <c r="E47" s="212"/>
      <c r="F47" s="212"/>
    </row>
    <row r="48" spans="1:6" ht="18.75">
      <c r="A48" s="109"/>
      <c r="B48" s="44" t="s">
        <v>73</v>
      </c>
      <c r="C48" s="115" t="s">
        <v>15</v>
      </c>
      <c r="D48" s="213"/>
      <c r="E48" s="214"/>
      <c r="F48" s="214"/>
    </row>
    <row r="49" spans="1:6" ht="18.75">
      <c r="A49" s="111"/>
      <c r="B49" s="45" t="s">
        <v>74</v>
      </c>
      <c r="C49" s="116" t="s">
        <v>15</v>
      </c>
      <c r="D49" s="215">
        <f>'[4].Приложение  6 (кальк) '!D56</f>
        <v>820128.5541840001</v>
      </c>
      <c r="E49" s="215">
        <f>'[4].Приложение  6 (кальк) '!E56</f>
        <v>1322</v>
      </c>
      <c r="F49" s="216">
        <f>D49/E49</f>
        <v>620.3695568714071</v>
      </c>
    </row>
    <row r="50" spans="1:6" ht="18.75">
      <c r="A50" s="117"/>
      <c r="B50" s="107" t="s">
        <v>46</v>
      </c>
      <c r="C50" s="114" t="s">
        <v>15</v>
      </c>
      <c r="D50" s="211"/>
      <c r="E50" s="212"/>
      <c r="F50" s="212"/>
    </row>
    <row r="51" spans="1:6" ht="18.75">
      <c r="A51" s="118"/>
      <c r="B51" s="44" t="s">
        <v>73</v>
      </c>
      <c r="C51" s="115" t="s">
        <v>15</v>
      </c>
      <c r="D51" s="213"/>
      <c r="E51" s="214"/>
      <c r="F51" s="214"/>
    </row>
    <row r="52" spans="1:6" ht="18.75">
      <c r="A52" s="119"/>
      <c r="B52" s="45" t="s">
        <v>74</v>
      </c>
      <c r="C52" s="116" t="s">
        <v>15</v>
      </c>
      <c r="D52" s="215">
        <f>'[4].Приложение  6 (кальк) '!D59</f>
        <v>6049388.601504001</v>
      </c>
      <c r="E52" s="215">
        <f>'[4].Приложение  6 (кальк) '!E59</f>
        <v>1500</v>
      </c>
      <c r="F52" s="216">
        <f>D52/E52</f>
        <v>4032.9257343360005</v>
      </c>
    </row>
    <row r="53" spans="1:6" ht="18.75">
      <c r="A53" s="117"/>
      <c r="B53" s="113" t="s">
        <v>52</v>
      </c>
      <c r="C53" s="114" t="s">
        <v>71</v>
      </c>
      <c r="D53" s="211"/>
      <c r="E53" s="212"/>
      <c r="F53" s="212"/>
    </row>
    <row r="54" spans="1:6" ht="18.75">
      <c r="A54" s="118"/>
      <c r="B54" s="44" t="s">
        <v>73</v>
      </c>
      <c r="C54" s="115" t="s">
        <v>71</v>
      </c>
      <c r="D54" s="213"/>
      <c r="E54" s="214"/>
      <c r="F54" s="214"/>
    </row>
    <row r="55" spans="1:6" ht="18.75">
      <c r="A55" s="119"/>
      <c r="B55" s="45" t="s">
        <v>74</v>
      </c>
      <c r="C55" s="116" t="s">
        <v>71</v>
      </c>
      <c r="D55" s="215"/>
      <c r="E55" s="216"/>
      <c r="F55" s="216"/>
    </row>
    <row r="56" spans="1:6" ht="18.75">
      <c r="A56" s="117"/>
      <c r="B56" s="107" t="s">
        <v>46</v>
      </c>
      <c r="C56" s="114" t="s">
        <v>71</v>
      </c>
      <c r="D56" s="211"/>
      <c r="E56" s="212"/>
      <c r="F56" s="212"/>
    </row>
    <row r="57" spans="1:6" ht="18.75">
      <c r="A57" s="118"/>
      <c r="B57" s="44" t="s">
        <v>73</v>
      </c>
      <c r="C57" s="115" t="s">
        <v>71</v>
      </c>
      <c r="D57" s="213"/>
      <c r="E57" s="214"/>
      <c r="F57" s="214"/>
    </row>
    <row r="58" spans="1:6" ht="18.75">
      <c r="A58" s="119"/>
      <c r="B58" s="45" t="s">
        <v>74</v>
      </c>
      <c r="C58" s="116" t="s">
        <v>71</v>
      </c>
      <c r="D58" s="215"/>
      <c r="E58" s="216"/>
      <c r="F58" s="216"/>
    </row>
    <row r="59" spans="1:6" ht="18.75">
      <c r="A59" s="117"/>
      <c r="B59" s="113" t="s">
        <v>52</v>
      </c>
      <c r="C59" s="114" t="s">
        <v>72</v>
      </c>
      <c r="D59" s="211"/>
      <c r="E59" s="212"/>
      <c r="F59" s="212"/>
    </row>
    <row r="60" spans="1:6" ht="18.75">
      <c r="A60" s="118"/>
      <c r="B60" s="44" t="s">
        <v>73</v>
      </c>
      <c r="C60" s="115" t="s">
        <v>72</v>
      </c>
      <c r="D60" s="213"/>
      <c r="E60" s="214"/>
      <c r="F60" s="214"/>
    </row>
    <row r="61" spans="1:6" ht="18.75">
      <c r="A61" s="119"/>
      <c r="B61" s="45" t="s">
        <v>74</v>
      </c>
      <c r="C61" s="116" t="s">
        <v>72</v>
      </c>
      <c r="D61" s="215"/>
      <c r="E61" s="216"/>
      <c r="F61" s="216"/>
    </row>
    <row r="62" spans="1:6" ht="18.75">
      <c r="A62" s="117"/>
      <c r="B62" s="107" t="s">
        <v>46</v>
      </c>
      <c r="C62" s="114" t="s">
        <v>72</v>
      </c>
      <c r="D62" s="211"/>
      <c r="E62" s="212"/>
      <c r="F62" s="212"/>
    </row>
    <row r="63" spans="1:6" ht="18.75">
      <c r="A63" s="118"/>
      <c r="B63" s="44" t="s">
        <v>73</v>
      </c>
      <c r="C63" s="115" t="s">
        <v>72</v>
      </c>
      <c r="D63" s="213"/>
      <c r="E63" s="214"/>
      <c r="F63" s="214"/>
    </row>
    <row r="64" spans="1:6" ht="18.75">
      <c r="A64" s="119"/>
      <c r="B64" s="45" t="s">
        <v>74</v>
      </c>
      <c r="C64" s="116" t="s">
        <v>72</v>
      </c>
      <c r="D64" s="215"/>
      <c r="E64" s="216"/>
      <c r="F64" s="216"/>
    </row>
    <row r="65" spans="1:6" ht="40.5" customHeight="1">
      <c r="A65" s="99" t="s">
        <v>34</v>
      </c>
      <c r="B65" s="98" t="s">
        <v>139</v>
      </c>
      <c r="C65" s="98" t="s">
        <v>18</v>
      </c>
      <c r="D65" s="207">
        <f>D76+D82+D88+D91+D68+D71+D73</f>
        <v>1633931.9925825002</v>
      </c>
      <c r="E65" s="207">
        <f>E76+E82+E88+E91+E68+E71+E73</f>
        <v>235.5</v>
      </c>
      <c r="F65" s="207">
        <f>D65/E65</f>
        <v>6938.140095891721</v>
      </c>
    </row>
    <row r="66" spans="1:6" ht="37.5">
      <c r="A66" s="106"/>
      <c r="B66" s="107" t="s">
        <v>231</v>
      </c>
      <c r="C66" s="108"/>
      <c r="D66" s="211"/>
      <c r="E66" s="212"/>
      <c r="F66" s="212"/>
    </row>
    <row r="67" spans="1:6" ht="18.75">
      <c r="A67" s="109"/>
      <c r="B67" s="224" t="s">
        <v>73</v>
      </c>
      <c r="C67" s="110"/>
      <c r="D67" s="213"/>
      <c r="E67" s="214"/>
      <c r="F67" s="214"/>
    </row>
    <row r="68" spans="1:6" ht="18.75">
      <c r="A68" s="111"/>
      <c r="B68" s="225" t="s">
        <v>74</v>
      </c>
      <c r="C68" s="112">
        <v>0.4</v>
      </c>
      <c r="D68" s="215">
        <f>'[4]Приложение 6 (кальк) +льг'!D59</f>
        <v>164562.20956499997</v>
      </c>
      <c r="E68" s="215">
        <f>'[4]Приложение 6 (кальк) +льг'!E59</f>
        <v>150</v>
      </c>
      <c r="F68" s="212">
        <f>D68/E68</f>
        <v>1097.0813970999998</v>
      </c>
    </row>
    <row r="69" spans="1:6" ht="37.5">
      <c r="A69" s="106"/>
      <c r="B69" s="107" t="s">
        <v>231</v>
      </c>
      <c r="C69" s="108"/>
      <c r="D69" s="211"/>
      <c r="E69" s="212"/>
      <c r="F69" s="212"/>
    </row>
    <row r="70" spans="1:6" ht="18.75">
      <c r="A70" s="109"/>
      <c r="B70" s="224" t="s">
        <v>73</v>
      </c>
      <c r="C70" s="110"/>
      <c r="D70" s="213"/>
      <c r="E70" s="214"/>
      <c r="F70" s="214"/>
    </row>
    <row r="71" spans="1:6" ht="18.75">
      <c r="A71" s="111"/>
      <c r="B71" s="225" t="s">
        <v>74</v>
      </c>
      <c r="C71" s="217" t="s">
        <v>15</v>
      </c>
      <c r="D71" s="215">
        <f>'[4]Приложение 6 (кальк) +льг'!D60</f>
        <v>265099.19670000003</v>
      </c>
      <c r="E71" s="215">
        <f>'[4]Приложение 6 (кальк) +льг'!E60</f>
        <v>29</v>
      </c>
      <c r="F71" s="212">
        <f>D71/E71</f>
        <v>9141.35161034483</v>
      </c>
    </row>
    <row r="72" spans="1:6" ht="37.5">
      <c r="A72" s="106"/>
      <c r="B72" s="107" t="s">
        <v>231</v>
      </c>
      <c r="C72" s="108"/>
      <c r="D72" s="211"/>
      <c r="E72" s="212"/>
      <c r="F72" s="212"/>
    </row>
    <row r="73" spans="1:6" ht="18.75">
      <c r="A73" s="109"/>
      <c r="B73" s="224" t="s">
        <v>232</v>
      </c>
      <c r="C73" s="110"/>
      <c r="D73" s="213">
        <f>'[4]Приложение 6 (кальк) +льг'!D61</f>
        <v>773484.3916800001</v>
      </c>
      <c r="E73" s="214">
        <f>'[4]Приложение 6 (кальк) +льг'!E61</f>
        <v>15</v>
      </c>
      <c r="F73" s="212">
        <f>D73/E73</f>
        <v>51565.626112000005</v>
      </c>
    </row>
    <row r="74" spans="1:5" ht="37.5">
      <c r="A74" s="106"/>
      <c r="B74" s="107" t="s">
        <v>189</v>
      </c>
      <c r="C74" s="108"/>
      <c r="D74" s="211"/>
      <c r="E74" s="212"/>
    </row>
    <row r="75" spans="1:6" ht="18.75">
      <c r="A75" s="109"/>
      <c r="B75" s="44" t="s">
        <v>75</v>
      </c>
      <c r="C75" s="110"/>
      <c r="D75" s="213"/>
      <c r="E75" s="214"/>
      <c r="F75" s="214"/>
    </row>
    <row r="76" spans="1:6" ht="18.75">
      <c r="A76" s="111"/>
      <c r="B76" s="45" t="s">
        <v>76</v>
      </c>
      <c r="C76" s="217" t="s">
        <v>15</v>
      </c>
      <c r="D76" s="215">
        <f>'[4].Приложение  6 (кальк) '!D63</f>
        <v>150222.87813000003</v>
      </c>
      <c r="E76" s="215">
        <f>'[4].Приложение  6 (кальк) '!E63</f>
        <v>4</v>
      </c>
      <c r="F76" s="212">
        <f>D76/E76</f>
        <v>37555.71953250001</v>
      </c>
    </row>
    <row r="77" spans="1:6" ht="18.75">
      <c r="A77" s="106"/>
      <c r="B77" s="113" t="s">
        <v>49</v>
      </c>
      <c r="C77" s="108">
        <v>0.4</v>
      </c>
      <c r="D77" s="211"/>
      <c r="E77" s="212"/>
      <c r="F77" s="212"/>
    </row>
    <row r="78" spans="1:6" ht="18.75">
      <c r="A78" s="109"/>
      <c r="B78" s="44" t="s">
        <v>75</v>
      </c>
      <c r="C78" s="110">
        <v>0.4</v>
      </c>
      <c r="D78" s="213"/>
      <c r="E78" s="214"/>
      <c r="F78" s="214"/>
    </row>
    <row r="79" spans="1:6" ht="18.75">
      <c r="A79" s="111"/>
      <c r="B79" s="45" t="s">
        <v>76</v>
      </c>
      <c r="C79" s="112">
        <v>0.4</v>
      </c>
      <c r="D79" s="215">
        <f>'[4].Приложение  6 (кальк) '!D67</f>
        <v>0</v>
      </c>
      <c r="E79" s="216"/>
      <c r="F79" s="216"/>
    </row>
    <row r="80" spans="1:6" ht="18.75">
      <c r="A80" s="106"/>
      <c r="B80" s="113" t="s">
        <v>50</v>
      </c>
      <c r="C80" s="114" t="s">
        <v>15</v>
      </c>
      <c r="D80" s="211"/>
      <c r="E80" s="212"/>
      <c r="F80" s="212"/>
    </row>
    <row r="81" spans="1:6" ht="18.75">
      <c r="A81" s="109"/>
      <c r="B81" s="44" t="s">
        <v>75</v>
      </c>
      <c r="C81" s="115" t="s">
        <v>15</v>
      </c>
      <c r="D81" s="213"/>
      <c r="E81" s="214"/>
      <c r="F81" s="214"/>
    </row>
    <row r="82" spans="1:6" ht="18.75">
      <c r="A82" s="111"/>
      <c r="B82" s="45" t="s">
        <v>76</v>
      </c>
      <c r="C82" s="116" t="s">
        <v>15</v>
      </c>
      <c r="D82" s="215">
        <f>'[4].Приложение  6 (кальк) '!D71</f>
        <v>280563.3165075</v>
      </c>
      <c r="E82" s="215">
        <f>'[4].Приложение  6 (кальк) '!E71</f>
        <v>37.5</v>
      </c>
      <c r="F82" s="216">
        <f>D82/E82</f>
        <v>7481.6884402000005</v>
      </c>
    </row>
    <row r="83" spans="1:6" ht="18.75">
      <c r="A83" s="106"/>
      <c r="B83" s="113" t="s">
        <v>51</v>
      </c>
      <c r="C83" s="108">
        <v>0.4</v>
      </c>
      <c r="D83" s="211"/>
      <c r="E83" s="212"/>
      <c r="F83" s="212"/>
    </row>
    <row r="84" spans="1:6" ht="18.75">
      <c r="A84" s="109"/>
      <c r="B84" s="44" t="s">
        <v>75</v>
      </c>
      <c r="C84" s="110">
        <v>0.4</v>
      </c>
      <c r="D84" s="213"/>
      <c r="E84" s="214"/>
      <c r="F84" s="214"/>
    </row>
    <row r="85" spans="1:6" ht="18.75">
      <c r="A85" s="111"/>
      <c r="B85" s="45" t="s">
        <v>76</v>
      </c>
      <c r="C85" s="112">
        <v>0.4</v>
      </c>
      <c r="D85" s="215">
        <f>'[4].Приложение  6 (кальк) '!D75</f>
        <v>0</v>
      </c>
      <c r="E85" s="215">
        <f>'[4].Приложение  6 (кальк) '!E75</f>
        <v>0</v>
      </c>
      <c r="F85" s="216"/>
    </row>
    <row r="86" spans="1:6" ht="18.75">
      <c r="A86" s="106"/>
      <c r="B86" s="113" t="s">
        <v>52</v>
      </c>
      <c r="C86" s="114" t="s">
        <v>15</v>
      </c>
      <c r="D86" s="211"/>
      <c r="E86" s="212"/>
      <c r="F86" s="212"/>
    </row>
    <row r="87" spans="1:6" ht="18.75">
      <c r="A87" s="109"/>
      <c r="B87" s="44" t="s">
        <v>75</v>
      </c>
      <c r="C87" s="115" t="s">
        <v>15</v>
      </c>
      <c r="D87" s="213"/>
      <c r="E87" s="214"/>
      <c r="F87" s="214"/>
    </row>
    <row r="88" spans="1:6" ht="18.75">
      <c r="A88" s="111"/>
      <c r="B88" s="45" t="s">
        <v>76</v>
      </c>
      <c r="C88" s="116" t="s">
        <v>15</v>
      </c>
      <c r="D88" s="215">
        <f>'[4].Приложение  6 (кальк) '!D79</f>
        <v>0</v>
      </c>
      <c r="E88" s="215">
        <f>'[4].Приложение  6 (кальк) '!E79</f>
        <v>0</v>
      </c>
      <c r="F88" s="216"/>
    </row>
    <row r="89" spans="1:6" ht="18.75">
      <c r="A89" s="117"/>
      <c r="B89" s="107" t="s">
        <v>46</v>
      </c>
      <c r="C89" s="114" t="s">
        <v>15</v>
      </c>
      <c r="D89" s="211"/>
      <c r="E89" s="212"/>
      <c r="F89" s="212"/>
    </row>
    <row r="90" spans="1:6" ht="18.75">
      <c r="A90" s="118"/>
      <c r="B90" s="44" t="s">
        <v>75</v>
      </c>
      <c r="C90" s="115" t="s">
        <v>15</v>
      </c>
      <c r="D90" s="213"/>
      <c r="E90" s="214"/>
      <c r="F90" s="214"/>
    </row>
    <row r="91" spans="1:6" ht="18.75">
      <c r="A91" s="119"/>
      <c r="B91" s="45" t="s">
        <v>76</v>
      </c>
      <c r="C91" s="116" t="s">
        <v>15</v>
      </c>
      <c r="D91" s="215">
        <f>'[4].Приложение  6 (кальк) '!D83</f>
        <v>0</v>
      </c>
      <c r="E91" s="215">
        <f>'[4].Приложение  6 (кальк) '!E83</f>
        <v>0</v>
      </c>
      <c r="F91" s="216"/>
    </row>
    <row r="92" spans="1:6" ht="18.75">
      <c r="A92" s="117"/>
      <c r="B92" s="113" t="s">
        <v>52</v>
      </c>
      <c r="C92" s="114" t="s">
        <v>71</v>
      </c>
      <c r="D92" s="211"/>
      <c r="E92" s="212"/>
      <c r="F92" s="212"/>
    </row>
    <row r="93" spans="1:6" ht="18.75">
      <c r="A93" s="118"/>
      <c r="B93" s="44" t="s">
        <v>75</v>
      </c>
      <c r="C93" s="115" t="s">
        <v>71</v>
      </c>
      <c r="D93" s="213"/>
      <c r="E93" s="214"/>
      <c r="F93" s="214"/>
    </row>
    <row r="94" spans="1:6" ht="18.75">
      <c r="A94" s="119"/>
      <c r="B94" s="45" t="s">
        <v>76</v>
      </c>
      <c r="C94" s="116" t="s">
        <v>71</v>
      </c>
      <c r="D94" s="215"/>
      <c r="E94" s="216"/>
      <c r="F94" s="216"/>
    </row>
    <row r="95" spans="1:6" ht="18.75">
      <c r="A95" s="117"/>
      <c r="B95" s="107" t="s">
        <v>46</v>
      </c>
      <c r="C95" s="114" t="s">
        <v>71</v>
      </c>
      <c r="D95" s="211"/>
      <c r="E95" s="212"/>
      <c r="F95" s="212"/>
    </row>
    <row r="96" spans="1:6" ht="18.75">
      <c r="A96" s="118"/>
      <c r="B96" s="44" t="s">
        <v>75</v>
      </c>
      <c r="C96" s="115" t="s">
        <v>71</v>
      </c>
      <c r="D96" s="213"/>
      <c r="E96" s="214"/>
      <c r="F96" s="214"/>
    </row>
    <row r="97" spans="1:6" ht="18.75">
      <c r="A97" s="119"/>
      <c r="B97" s="45" t="s">
        <v>76</v>
      </c>
      <c r="C97" s="116" t="s">
        <v>71</v>
      </c>
      <c r="D97" s="215"/>
      <c r="E97" s="216"/>
      <c r="F97" s="216"/>
    </row>
    <row r="98" spans="1:6" ht="18.75">
      <c r="A98" s="117"/>
      <c r="B98" s="113" t="s">
        <v>52</v>
      </c>
      <c r="C98" s="114" t="s">
        <v>72</v>
      </c>
      <c r="D98" s="211"/>
      <c r="E98" s="212"/>
      <c r="F98" s="212"/>
    </row>
    <row r="99" spans="1:6" ht="18.75">
      <c r="A99" s="118"/>
      <c r="B99" s="44" t="s">
        <v>75</v>
      </c>
      <c r="C99" s="115" t="s">
        <v>72</v>
      </c>
      <c r="D99" s="213"/>
      <c r="E99" s="214"/>
      <c r="F99" s="214"/>
    </row>
    <row r="100" spans="1:6" ht="18.75">
      <c r="A100" s="119"/>
      <c r="B100" s="45" t="s">
        <v>76</v>
      </c>
      <c r="C100" s="116" t="s">
        <v>72</v>
      </c>
      <c r="D100" s="215"/>
      <c r="E100" s="216"/>
      <c r="F100" s="216"/>
    </row>
    <row r="101" spans="1:6" ht="18.75">
      <c r="A101" s="117"/>
      <c r="B101" s="107" t="s">
        <v>46</v>
      </c>
      <c r="C101" s="114" t="s">
        <v>72</v>
      </c>
      <c r="D101" s="211"/>
      <c r="E101" s="212"/>
      <c r="F101" s="212"/>
    </row>
    <row r="102" spans="1:6" ht="18.75">
      <c r="A102" s="118"/>
      <c r="B102" s="44" t="s">
        <v>75</v>
      </c>
      <c r="C102" s="115" t="s">
        <v>72</v>
      </c>
      <c r="D102" s="213"/>
      <c r="E102" s="214"/>
      <c r="F102" s="214"/>
    </row>
    <row r="103" spans="1:6" ht="18.75">
      <c r="A103" s="119"/>
      <c r="B103" s="45" t="s">
        <v>76</v>
      </c>
      <c r="C103" s="116" t="s">
        <v>72</v>
      </c>
      <c r="D103" s="215"/>
      <c r="E103" s="216"/>
      <c r="F103" s="216"/>
    </row>
    <row r="104" spans="1:6" ht="39" customHeight="1">
      <c r="A104" s="99" t="s">
        <v>35</v>
      </c>
      <c r="B104" s="98" t="s">
        <v>140</v>
      </c>
      <c r="C104" s="98" t="s">
        <v>18</v>
      </c>
      <c r="D104" s="207">
        <f>SUM(D108:D117)</f>
        <v>0</v>
      </c>
      <c r="E104" s="207">
        <f>SUM(E108:E117)</f>
        <v>0</v>
      </c>
      <c r="F104" s="209"/>
    </row>
    <row r="105" spans="1:6" ht="37.5">
      <c r="A105" s="106"/>
      <c r="B105" s="107" t="s">
        <v>231</v>
      </c>
      <c r="C105" s="108"/>
      <c r="D105" s="211"/>
      <c r="E105" s="212"/>
      <c r="F105" s="212"/>
    </row>
    <row r="106" spans="1:6" ht="18.75">
      <c r="A106" s="109"/>
      <c r="B106" s="224" t="s">
        <v>73</v>
      </c>
      <c r="C106" s="110"/>
      <c r="D106" s="213"/>
      <c r="E106" s="214"/>
      <c r="F106" s="214"/>
    </row>
    <row r="107" spans="1:6" ht="18.75">
      <c r="A107" s="111"/>
      <c r="B107" s="225" t="s">
        <v>74</v>
      </c>
      <c r="C107" s="112"/>
      <c r="D107" s="215"/>
      <c r="E107" s="215"/>
      <c r="F107" s="216"/>
    </row>
    <row r="108" spans="1:6" ht="37.5">
      <c r="A108" s="97"/>
      <c r="B108" s="100" t="s">
        <v>189</v>
      </c>
      <c r="C108" s="101"/>
      <c r="D108" s="210"/>
      <c r="E108" s="208"/>
      <c r="F108" s="208"/>
    </row>
    <row r="109" spans="1:6" ht="18.75">
      <c r="A109" s="97"/>
      <c r="B109" s="102" t="s">
        <v>49</v>
      </c>
      <c r="C109" s="101">
        <v>0.4</v>
      </c>
      <c r="D109" s="210"/>
      <c r="E109" s="208"/>
      <c r="F109" s="208"/>
    </row>
    <row r="110" spans="1:6" ht="18.75">
      <c r="A110" s="97"/>
      <c r="B110" s="102" t="s">
        <v>50</v>
      </c>
      <c r="C110" s="103" t="s">
        <v>15</v>
      </c>
      <c r="D110" s="210"/>
      <c r="E110" s="208"/>
      <c r="F110" s="208"/>
    </row>
    <row r="111" spans="1:6" ht="21.75" customHeight="1">
      <c r="A111" s="97"/>
      <c r="B111" s="102" t="s">
        <v>51</v>
      </c>
      <c r="C111" s="101">
        <v>0.4</v>
      </c>
      <c r="D111" s="210"/>
      <c r="E111" s="208"/>
      <c r="F111" s="208"/>
    </row>
    <row r="112" spans="1:6" ht="26.25" customHeight="1">
      <c r="A112" s="97"/>
      <c r="B112" s="102" t="s">
        <v>52</v>
      </c>
      <c r="C112" s="103" t="s">
        <v>15</v>
      </c>
      <c r="D112" s="210"/>
      <c r="E112" s="208"/>
      <c r="F112" s="208"/>
    </row>
    <row r="113" spans="1:6" ht="28.5" customHeight="1">
      <c r="A113" s="104"/>
      <c r="B113" s="100" t="s">
        <v>46</v>
      </c>
      <c r="C113" s="103" t="s">
        <v>15</v>
      </c>
      <c r="D113" s="210"/>
      <c r="E113" s="208"/>
      <c r="F113" s="208"/>
    </row>
    <row r="114" spans="1:6" ht="30" customHeight="1">
      <c r="A114" s="104"/>
      <c r="B114" s="102" t="s">
        <v>52</v>
      </c>
      <c r="C114" s="103" t="s">
        <v>71</v>
      </c>
      <c r="D114" s="210"/>
      <c r="E114" s="208"/>
      <c r="F114" s="208"/>
    </row>
    <row r="115" spans="1:6" ht="28.5" customHeight="1">
      <c r="A115" s="104"/>
      <c r="B115" s="100" t="s">
        <v>46</v>
      </c>
      <c r="C115" s="103" t="s">
        <v>71</v>
      </c>
      <c r="D115" s="210"/>
      <c r="E115" s="208"/>
      <c r="F115" s="208"/>
    </row>
    <row r="116" spans="1:6" ht="28.5" customHeight="1">
      <c r="A116" s="104"/>
      <c r="B116" s="102" t="s">
        <v>52</v>
      </c>
      <c r="C116" s="103" t="s">
        <v>72</v>
      </c>
      <c r="D116" s="210"/>
      <c r="E116" s="208"/>
      <c r="F116" s="208"/>
    </row>
    <row r="117" spans="1:6" ht="28.5" customHeight="1">
      <c r="A117" s="104"/>
      <c r="B117" s="100" t="s">
        <v>46</v>
      </c>
      <c r="C117" s="103" t="s">
        <v>72</v>
      </c>
      <c r="D117" s="210"/>
      <c r="E117" s="208"/>
      <c r="F117" s="208"/>
    </row>
    <row r="118" spans="1:6" ht="82.5" customHeight="1">
      <c r="A118" s="99" t="s">
        <v>36</v>
      </c>
      <c r="B118" s="98" t="s">
        <v>174</v>
      </c>
      <c r="C118" s="98" t="s">
        <v>18</v>
      </c>
      <c r="D118" s="207">
        <f>D120+D121+D122+D123+D124+D125+D126+D119</f>
        <v>51530821.86909059</v>
      </c>
      <c r="E118" s="207">
        <f>E120+E121+E122+E123+E124+E125+E126+E119</f>
        <v>2351.1666666666665</v>
      </c>
      <c r="F118" s="207">
        <f aca="true" t="shared" si="0" ref="F118:F126">D118/E118</f>
        <v>21917.12846207865</v>
      </c>
    </row>
    <row r="119" spans="1:6" ht="37.5">
      <c r="A119" s="106"/>
      <c r="B119" s="107" t="s">
        <v>231</v>
      </c>
      <c r="C119" s="108"/>
      <c r="D119" s="211">
        <f>'[4]Приложение 6 (кальк) +льг'!D95</f>
        <v>22435833.83568118</v>
      </c>
      <c r="E119" s="212">
        <f>'[4]Приложение 6 (кальк) +льг'!E95</f>
        <v>1023.6666666666666</v>
      </c>
      <c r="F119" s="208">
        <f t="shared" si="0"/>
        <v>21917.128462078654</v>
      </c>
    </row>
    <row r="120" spans="1:6" ht="37.5">
      <c r="A120" s="97"/>
      <c r="B120" s="100" t="s">
        <v>189</v>
      </c>
      <c r="C120" s="101">
        <v>0.4</v>
      </c>
      <c r="D120" s="210">
        <f>'[4].Приложение  6 (кальк) '!D93</f>
        <v>799975.1888658708</v>
      </c>
      <c r="E120" s="210">
        <f>'[4].Приложение  6 (кальк) '!E93</f>
        <v>36.5</v>
      </c>
      <c r="F120" s="208">
        <f t="shared" si="0"/>
        <v>21917.128462078654</v>
      </c>
    </row>
    <row r="121" spans="1:6" ht="37.5">
      <c r="A121" s="97"/>
      <c r="B121" s="100" t="s">
        <v>189</v>
      </c>
      <c r="C121" s="103" t="s">
        <v>15</v>
      </c>
      <c r="D121" s="210">
        <f>'[4].Приложение  6 (кальк) '!D94</f>
        <v>197254.15615870786</v>
      </c>
      <c r="E121" s="210">
        <f>'[4].Приложение  6 (кальк) '!E94</f>
        <v>9</v>
      </c>
      <c r="F121" s="208">
        <f>D121/E121</f>
        <v>21917.12846207865</v>
      </c>
    </row>
    <row r="122" spans="1:6" ht="18.75">
      <c r="A122" s="97"/>
      <c r="B122" s="102" t="s">
        <v>50</v>
      </c>
      <c r="C122" s="101">
        <v>0.4</v>
      </c>
      <c r="D122" s="210">
        <f>'[4].Приложение  6 (кальк) '!D95</f>
        <v>2893060.956994382</v>
      </c>
      <c r="E122" s="210">
        <f>'[4].Приложение  6 (кальк) '!E95</f>
        <v>132</v>
      </c>
      <c r="F122" s="208">
        <f>D122/E122</f>
        <v>21917.128462078654</v>
      </c>
    </row>
    <row r="123" spans="1:6" ht="33" customHeight="1">
      <c r="A123" s="97"/>
      <c r="B123" s="102" t="s">
        <v>50</v>
      </c>
      <c r="C123" s="103" t="s">
        <v>15</v>
      </c>
      <c r="D123" s="210">
        <f>'[4].Приложение  6 (кальк) '!D96</f>
        <v>1446530.478497191</v>
      </c>
      <c r="E123" s="210">
        <f>'[4].Приложение  6 (кальк) '!E96</f>
        <v>66</v>
      </c>
      <c r="F123" s="208">
        <f t="shared" si="0"/>
        <v>21917.128462078654</v>
      </c>
    </row>
    <row r="124" spans="1:6" ht="30" customHeight="1">
      <c r="A124" s="97"/>
      <c r="B124" s="102" t="s">
        <v>51</v>
      </c>
      <c r="C124" s="101">
        <v>0.4</v>
      </c>
      <c r="D124" s="210">
        <f>'[4].Приложение  6 (кальк) '!D97</f>
        <v>0</v>
      </c>
      <c r="E124" s="208"/>
      <c r="F124" s="208"/>
    </row>
    <row r="125" spans="1:6" ht="27.75" customHeight="1">
      <c r="A125" s="97"/>
      <c r="B125" s="102" t="s">
        <v>52</v>
      </c>
      <c r="C125" s="103" t="s">
        <v>15</v>
      </c>
      <c r="D125" s="210">
        <f>'[4].Приложение  6 (кальк) '!D98</f>
        <v>8416177.329438202</v>
      </c>
      <c r="E125" s="210">
        <f>'[4].Приложение  6 (кальк) '!E98</f>
        <v>384</v>
      </c>
      <c r="F125" s="208">
        <f t="shared" si="0"/>
        <v>21917.12846207865</v>
      </c>
    </row>
    <row r="126" spans="1:6" ht="33" customHeight="1">
      <c r="A126" s="104"/>
      <c r="B126" s="100" t="s">
        <v>46</v>
      </c>
      <c r="C126" s="103" t="s">
        <v>15</v>
      </c>
      <c r="D126" s="210">
        <f>'[4].Приложение  6 (кальк) '!D99</f>
        <v>15341989.923455058</v>
      </c>
      <c r="E126" s="210">
        <f>'[4].Приложение  6 (кальк) '!E99</f>
        <v>700</v>
      </c>
      <c r="F126" s="208">
        <f t="shared" si="0"/>
        <v>21917.128462078654</v>
      </c>
    </row>
    <row r="127" spans="1:6" ht="33" customHeight="1">
      <c r="A127" s="104"/>
      <c r="B127" s="102" t="s">
        <v>52</v>
      </c>
      <c r="C127" s="103" t="s">
        <v>71</v>
      </c>
      <c r="D127" s="210"/>
      <c r="E127" s="208"/>
      <c r="F127" s="208"/>
    </row>
    <row r="128" spans="1:6" ht="33" customHeight="1">
      <c r="A128" s="104"/>
      <c r="B128" s="100" t="s">
        <v>46</v>
      </c>
      <c r="C128" s="103" t="s">
        <v>71</v>
      </c>
      <c r="D128" s="210"/>
      <c r="E128" s="208"/>
      <c r="F128" s="208"/>
    </row>
    <row r="129" spans="1:6" ht="33" customHeight="1">
      <c r="A129" s="104"/>
      <c r="B129" s="102" t="s">
        <v>52</v>
      </c>
      <c r="C129" s="103" t="s">
        <v>72</v>
      </c>
      <c r="D129" s="210"/>
      <c r="E129" s="208"/>
      <c r="F129" s="208"/>
    </row>
    <row r="130" spans="1:6" ht="33" customHeight="1">
      <c r="A130" s="104"/>
      <c r="B130" s="100" t="s">
        <v>46</v>
      </c>
      <c r="C130" s="103" t="s">
        <v>72</v>
      </c>
      <c r="D130" s="210"/>
      <c r="E130" s="208"/>
      <c r="F130" s="208"/>
    </row>
    <row r="131" spans="1:6" ht="37.5">
      <c r="A131" s="99" t="s">
        <v>16</v>
      </c>
      <c r="B131" s="98" t="s">
        <v>175</v>
      </c>
      <c r="C131" s="98" t="s">
        <v>18</v>
      </c>
      <c r="D131" s="207">
        <f>SUM(D132:D141)</f>
        <v>0</v>
      </c>
      <c r="E131" s="207">
        <f>SUM(E132:E141)</f>
        <v>0</v>
      </c>
      <c r="F131" s="207"/>
    </row>
    <row r="132" spans="1:6" ht="37.5">
      <c r="A132" s="97"/>
      <c r="B132" s="100" t="s">
        <v>189</v>
      </c>
      <c r="C132" s="101"/>
      <c r="D132" s="210"/>
      <c r="E132" s="208"/>
      <c r="F132" s="208"/>
    </row>
    <row r="133" spans="1:6" ht="30" customHeight="1">
      <c r="A133" s="97"/>
      <c r="B133" s="102" t="s">
        <v>49</v>
      </c>
      <c r="C133" s="101">
        <v>0.4</v>
      </c>
      <c r="D133" s="210"/>
      <c r="E133" s="208"/>
      <c r="F133" s="208"/>
    </row>
    <row r="134" spans="1:6" ht="27" customHeight="1">
      <c r="A134" s="97"/>
      <c r="B134" s="102" t="s">
        <v>50</v>
      </c>
      <c r="C134" s="103" t="s">
        <v>15</v>
      </c>
      <c r="D134" s="210"/>
      <c r="E134" s="208"/>
      <c r="F134" s="208"/>
    </row>
    <row r="135" spans="1:6" ht="39" customHeight="1">
      <c r="A135" s="97"/>
      <c r="B135" s="102" t="s">
        <v>51</v>
      </c>
      <c r="C135" s="101">
        <v>0.4</v>
      </c>
      <c r="D135" s="210"/>
      <c r="E135" s="208"/>
      <c r="F135" s="208"/>
    </row>
    <row r="136" spans="1:6" ht="36" customHeight="1">
      <c r="A136" s="97"/>
      <c r="B136" s="102" t="s">
        <v>52</v>
      </c>
      <c r="C136" s="103" t="s">
        <v>15</v>
      </c>
      <c r="D136" s="210"/>
      <c r="E136" s="208"/>
      <c r="F136" s="208"/>
    </row>
    <row r="137" spans="1:6" ht="36" customHeight="1">
      <c r="A137" s="104"/>
      <c r="B137" s="100" t="s">
        <v>46</v>
      </c>
      <c r="C137" s="103" t="s">
        <v>15</v>
      </c>
      <c r="D137" s="210"/>
      <c r="E137" s="208"/>
      <c r="F137" s="208"/>
    </row>
    <row r="138" spans="1:6" ht="36" customHeight="1">
      <c r="A138" s="104"/>
      <c r="B138" s="102" t="s">
        <v>52</v>
      </c>
      <c r="C138" s="103" t="s">
        <v>71</v>
      </c>
      <c r="D138" s="210"/>
      <c r="E138" s="208"/>
      <c r="F138" s="208"/>
    </row>
    <row r="139" spans="1:6" ht="36" customHeight="1">
      <c r="A139" s="104"/>
      <c r="B139" s="100" t="s">
        <v>46</v>
      </c>
      <c r="C139" s="103" t="s">
        <v>71</v>
      </c>
      <c r="D139" s="210"/>
      <c r="E139" s="208"/>
      <c r="F139" s="208"/>
    </row>
    <row r="140" spans="1:6" ht="36" customHeight="1">
      <c r="A140" s="104"/>
      <c r="B140" s="102" t="s">
        <v>52</v>
      </c>
      <c r="C140" s="103" t="s">
        <v>72</v>
      </c>
      <c r="D140" s="210"/>
      <c r="E140" s="208"/>
      <c r="F140" s="208"/>
    </row>
    <row r="141" spans="1:6" ht="36" customHeight="1">
      <c r="A141" s="104"/>
      <c r="B141" s="100" t="s">
        <v>46</v>
      </c>
      <c r="C141" s="103" t="s">
        <v>72</v>
      </c>
      <c r="D141" s="210"/>
      <c r="E141" s="208"/>
      <c r="F141" s="208"/>
    </row>
    <row r="142" spans="1:6" ht="38.25" customHeight="1">
      <c r="A142" s="99">
        <v>4</v>
      </c>
      <c r="B142" s="98" t="s">
        <v>176</v>
      </c>
      <c r="C142" s="98"/>
      <c r="D142" s="226">
        <f>SUM(D144:D145)</f>
        <v>30579605.747179735</v>
      </c>
      <c r="E142" s="226">
        <f>SUM(E144:E145)</f>
        <v>39686.97615887622</v>
      </c>
      <c r="F142" s="227"/>
    </row>
    <row r="143" spans="1:6" ht="18.75">
      <c r="A143" s="99"/>
      <c r="B143" s="98" t="s">
        <v>101</v>
      </c>
      <c r="C143" s="98"/>
      <c r="D143" s="226"/>
      <c r="E143" s="227"/>
      <c r="F143" s="227"/>
    </row>
    <row r="144" spans="1:6" ht="39" customHeight="1">
      <c r="A144" s="104"/>
      <c r="B144" s="100" t="s">
        <v>233</v>
      </c>
      <c r="C144" s="100"/>
      <c r="D144" s="228">
        <f>'[4]Приложение 6 (кальк) +льг'!D112</f>
        <v>28541452.668746356</v>
      </c>
      <c r="E144" s="228">
        <f>'[4]Приложение 6 (кальк) +льг'!E112</f>
        <v>22887.86666666667</v>
      </c>
      <c r="F144" s="229">
        <f>D144/E144</f>
        <v>1247.0123618079895</v>
      </c>
    </row>
    <row r="145" spans="1:6" ht="38.25" customHeight="1">
      <c r="A145" s="104"/>
      <c r="B145" s="102" t="s">
        <v>234</v>
      </c>
      <c r="C145" s="101"/>
      <c r="D145" s="228">
        <f>'[4]Приложение 6 (кальк) +льг'!D113</f>
        <v>2038153.0784333781</v>
      </c>
      <c r="E145" s="228">
        <f>'[4]Приложение 6 (кальк) +льг'!E113</f>
        <v>16799.10949220955</v>
      </c>
      <c r="F145" s="229">
        <f>D145/E145</f>
        <v>121.32506662799923</v>
      </c>
    </row>
    <row r="146" spans="1:6" ht="18.75">
      <c r="A146" s="99"/>
      <c r="B146" s="98" t="s">
        <v>191</v>
      </c>
      <c r="C146" s="98"/>
      <c r="D146" s="226"/>
      <c r="E146" s="226"/>
      <c r="F146" s="227"/>
    </row>
    <row r="147" spans="1:6" ht="18.75">
      <c r="A147" s="99"/>
      <c r="B147" s="98" t="s">
        <v>192</v>
      </c>
      <c r="C147" s="98"/>
      <c r="D147" s="226"/>
      <c r="E147" s="226"/>
      <c r="F147" s="227"/>
    </row>
    <row r="148" spans="1:6" ht="78.75" customHeight="1">
      <c r="A148" s="99">
        <v>5</v>
      </c>
      <c r="B148" s="98" t="s">
        <v>177</v>
      </c>
      <c r="C148" s="98"/>
      <c r="D148" s="226">
        <f>D150+D151</f>
        <v>7980198.313215531</v>
      </c>
      <c r="E148" s="226">
        <f>E150+E151</f>
        <v>39686.97615887622</v>
      </c>
      <c r="F148" s="227">
        <f>D148/E148</f>
        <v>201.0785170749451</v>
      </c>
    </row>
    <row r="149" spans="1:6" ht="18.75">
      <c r="A149" s="99"/>
      <c r="B149" s="98" t="s">
        <v>101</v>
      </c>
      <c r="C149" s="98"/>
      <c r="D149" s="226"/>
      <c r="E149" s="226"/>
      <c r="F149" s="227"/>
    </row>
    <row r="150" spans="1:6" ht="18.75">
      <c r="A150" s="99"/>
      <c r="B150" s="102" t="s">
        <v>233</v>
      </c>
      <c r="C150" s="98"/>
      <c r="D150" s="228">
        <f>'[4]Приложение 6 (кальк) +льг'!D115</f>
        <v>7376867.766691363</v>
      </c>
      <c r="E150" s="228">
        <f>'[4]Приложение 6 (кальк) +льг'!E115</f>
        <v>22887.86666666667</v>
      </c>
      <c r="F150" s="229">
        <f>D150/E150</f>
        <v>322.30473351344943</v>
      </c>
    </row>
    <row r="151" spans="1:6" ht="18.75">
      <c r="A151" s="99"/>
      <c r="B151" s="102" t="s">
        <v>235</v>
      </c>
      <c r="C151" s="101"/>
      <c r="D151" s="228">
        <f>'[4]Приложение 6 (кальк) +льг'!D116</f>
        <v>603330.5465241676</v>
      </c>
      <c r="E151" s="228">
        <f>'[4]Приложение 6 (кальк) +льг'!E113</f>
        <v>16799.10949220955</v>
      </c>
      <c r="F151" s="229">
        <f>D151/E151</f>
        <v>35.91443622675102</v>
      </c>
    </row>
    <row r="152" spans="1:6" ht="18.75">
      <c r="A152" s="99"/>
      <c r="B152" s="98" t="s">
        <v>191</v>
      </c>
      <c r="C152" s="98"/>
      <c r="D152" s="226"/>
      <c r="E152" s="226"/>
      <c r="F152" s="227"/>
    </row>
    <row r="153" spans="1:6" ht="18.75">
      <c r="A153" s="99"/>
      <c r="B153" s="98" t="s">
        <v>192</v>
      </c>
      <c r="C153" s="98"/>
      <c r="D153" s="226"/>
      <c r="E153" s="226"/>
      <c r="F153" s="227"/>
    </row>
    <row r="154" spans="1:6" ht="159.75" customHeight="1">
      <c r="A154" s="99">
        <v>6</v>
      </c>
      <c r="B154" s="98" t="s">
        <v>178</v>
      </c>
      <c r="C154" s="98"/>
      <c r="D154" s="226">
        <f>SUM(D156:D157)</f>
        <v>44599278.252912655</v>
      </c>
      <c r="E154" s="226">
        <f>SUM(E156:E157)</f>
        <v>39686.97615887622</v>
      </c>
      <c r="F154" s="227"/>
    </row>
    <row r="155" spans="1:6" ht="18.75">
      <c r="A155" s="99"/>
      <c r="B155" s="98" t="s">
        <v>101</v>
      </c>
      <c r="C155" s="98"/>
      <c r="D155" s="226"/>
      <c r="E155" s="226"/>
      <c r="F155" s="227"/>
    </row>
    <row r="156" spans="1:6" ht="41.25" customHeight="1">
      <c r="A156" s="104"/>
      <c r="B156" s="100" t="s">
        <v>233</v>
      </c>
      <c r="C156" s="100"/>
      <c r="D156" s="228">
        <f>'[4]Приложение 6 (кальк) +льг'!D118</f>
        <v>38592610.64057207</v>
      </c>
      <c r="E156" s="228">
        <f>'[4]Приложение 6 (кальк) +льг'!E118</f>
        <v>22887.86666666667</v>
      </c>
      <c r="F156" s="229">
        <f>D156/E156</f>
        <v>1686.160235142291</v>
      </c>
    </row>
    <row r="157" spans="1:6" ht="28.5" customHeight="1">
      <c r="A157" s="104"/>
      <c r="B157" s="102" t="s">
        <v>236</v>
      </c>
      <c r="C157" s="101">
        <v>0.4</v>
      </c>
      <c r="D157" s="228">
        <f>'[4]Приложение 6 (кальк) +льг'!D119</f>
        <v>6006667.612340585</v>
      </c>
      <c r="E157" s="228">
        <f>'[4]Приложение 6 (кальк) +льг'!E119</f>
        <v>16799.10949220955</v>
      </c>
      <c r="F157" s="229">
        <f>D157/E157</f>
        <v>357.55869173459035</v>
      </c>
    </row>
    <row r="158" spans="1:6" ht="18.75">
      <c r="A158" s="99"/>
      <c r="B158" s="98" t="s">
        <v>191</v>
      </c>
      <c r="C158" s="98"/>
      <c r="D158" s="226"/>
      <c r="E158" s="226"/>
      <c r="F158" s="227"/>
    </row>
    <row r="159" spans="1:6" ht="18.75">
      <c r="A159" s="99"/>
      <c r="B159" s="98" t="s">
        <v>192</v>
      </c>
      <c r="C159" s="98"/>
      <c r="D159" s="226"/>
      <c r="E159" s="226"/>
      <c r="F159" s="227"/>
    </row>
    <row r="160" spans="1:6" ht="18">
      <c r="A160" s="230"/>
      <c r="B160" s="230"/>
      <c r="C160" s="230"/>
      <c r="D160" s="230"/>
      <c r="E160" s="230"/>
      <c r="F160" s="230"/>
    </row>
    <row r="161" spans="1:6" ht="38.25" customHeight="1">
      <c r="A161" s="231" t="s">
        <v>149</v>
      </c>
      <c r="B161" s="289" t="s">
        <v>179</v>
      </c>
      <c r="C161" s="289"/>
      <c r="D161" s="289"/>
      <c r="E161" s="289"/>
      <c r="F161" s="289"/>
    </row>
    <row r="162" spans="1:6" ht="72" customHeight="1">
      <c r="A162" s="231" t="s">
        <v>150</v>
      </c>
      <c r="B162" s="292" t="s">
        <v>190</v>
      </c>
      <c r="C162" s="292"/>
      <c r="D162" s="292"/>
      <c r="E162" s="292"/>
      <c r="F162" s="292"/>
    </row>
    <row r="163" spans="1:11" ht="61.5" customHeight="1">
      <c r="A163" s="231" t="s">
        <v>193</v>
      </c>
      <c r="B163" s="289" t="s">
        <v>211</v>
      </c>
      <c r="C163" s="289"/>
      <c r="D163" s="289"/>
      <c r="E163" s="289"/>
      <c r="F163" s="289"/>
      <c r="G163" s="189"/>
      <c r="H163" s="189"/>
      <c r="I163" s="188"/>
      <c r="J163" s="188"/>
      <c r="K163" s="188"/>
    </row>
    <row r="168" spans="2:6" ht="23.25">
      <c r="B168" s="235"/>
      <c r="F168" s="235"/>
    </row>
    <row r="172" spans="2:6" ht="23.25">
      <c r="B172" s="235"/>
      <c r="E172" s="235"/>
      <c r="F172" s="235"/>
    </row>
  </sheetData>
  <sheetProtection/>
  <mergeCells count="8">
    <mergeCell ref="B163:F163"/>
    <mergeCell ref="D1:F1"/>
    <mergeCell ref="L5:T5"/>
    <mergeCell ref="A5:F5"/>
    <mergeCell ref="A6:F6"/>
    <mergeCell ref="F2:F3"/>
    <mergeCell ref="B161:F161"/>
    <mergeCell ref="B162:F162"/>
  </mergeCells>
  <printOptions horizontalCentered="1"/>
  <pageMargins left="0" right="0" top="0" bottom="0" header="0" footer="0"/>
  <pageSetup fitToHeight="4" horizontalDpi="600" verticalDpi="600" orientation="portrait" paperSize="9" scale="45" r:id="rId1"/>
</worksheet>
</file>

<file path=xl/worksheets/sheet4.xml><?xml version="1.0" encoding="utf-8"?>
<worksheet xmlns="http://schemas.openxmlformats.org/spreadsheetml/2006/main" xmlns:r="http://schemas.openxmlformats.org/officeDocument/2006/relationships">
  <sheetPr>
    <tabColor indexed="42"/>
  </sheetPr>
  <dimension ref="A1:G46"/>
  <sheetViews>
    <sheetView view="pageBreakPreview" zoomScale="80" zoomScaleSheetLayoutView="80" zoomScalePageLayoutView="0" workbookViewId="0" topLeftCell="A1">
      <selection activeCell="A6" sqref="A6:D6"/>
    </sheetView>
  </sheetViews>
  <sheetFormatPr defaultColWidth="9.00390625" defaultRowHeight="12.75"/>
  <cols>
    <col min="1" max="1" width="10.75390625" style="7" customWidth="1"/>
    <col min="2" max="2" width="62.375" style="7" customWidth="1"/>
    <col min="3" max="3" width="21.375" style="7" customWidth="1"/>
    <col min="4" max="4" width="20.25390625" style="8" customWidth="1"/>
    <col min="5" max="5" width="13.25390625" style="8" customWidth="1"/>
    <col min="6" max="6" width="19.25390625" style="7" customWidth="1"/>
    <col min="7" max="7" width="13.00390625" style="7" customWidth="1"/>
    <col min="8" max="16384" width="9.125" style="7" customWidth="1"/>
  </cols>
  <sheetData>
    <row r="1" spans="1:4" s="1" customFormat="1" ht="15.75" customHeight="1">
      <c r="A1" s="10"/>
      <c r="B1" s="3"/>
      <c r="C1" s="294" t="s">
        <v>205</v>
      </c>
      <c r="D1" s="294"/>
    </row>
    <row r="2" spans="1:4" s="1" customFormat="1" ht="39" customHeight="1">
      <c r="A2" s="10"/>
      <c r="B2" s="4"/>
      <c r="C2" s="267" t="s">
        <v>84</v>
      </c>
      <c r="D2" s="267"/>
    </row>
    <row r="3" spans="1:2" s="1" customFormat="1" ht="5.25" customHeight="1">
      <c r="A3" s="10"/>
      <c r="B3" s="4"/>
    </row>
    <row r="4" spans="1:2" s="1" customFormat="1" ht="7.5" customHeight="1">
      <c r="A4" s="10"/>
      <c r="B4" s="4"/>
    </row>
    <row r="5" spans="4:5" ht="16.5" customHeight="1">
      <c r="D5" s="7"/>
      <c r="E5" s="7"/>
    </row>
    <row r="6" spans="1:7" ht="90" customHeight="1">
      <c r="A6" s="301" t="s">
        <v>226</v>
      </c>
      <c r="B6" s="301"/>
      <c r="C6" s="301"/>
      <c r="D6" s="301"/>
      <c r="E6" s="11"/>
      <c r="F6" s="11"/>
      <c r="G6" s="11"/>
    </row>
    <row r="7" spans="1:7" s="17" customFormat="1" ht="23.25" customHeight="1">
      <c r="A7" s="297"/>
      <c r="B7" s="297"/>
      <c r="C7" s="297"/>
      <c r="D7" s="16"/>
      <c r="E7" s="16"/>
      <c r="F7" s="16"/>
      <c r="G7" s="16"/>
    </row>
    <row r="8" spans="1:7" ht="18" customHeight="1" thickBot="1">
      <c r="A8" s="12"/>
      <c r="B8" s="12"/>
      <c r="C8" s="12"/>
      <c r="D8" s="64" t="s">
        <v>106</v>
      </c>
      <c r="E8" s="11"/>
      <c r="F8" s="11"/>
      <c r="G8" s="11"/>
    </row>
    <row r="9" spans="1:5" ht="18.75" customHeight="1">
      <c r="A9" s="298" t="s">
        <v>44</v>
      </c>
      <c r="B9" s="298" t="s">
        <v>82</v>
      </c>
      <c r="C9" s="295" t="s">
        <v>154</v>
      </c>
      <c r="D9" s="295" t="s">
        <v>155</v>
      </c>
      <c r="E9" s="7"/>
    </row>
    <row r="10" spans="1:4" s="13" customFormat="1" ht="73.5" customHeight="1" thickBot="1">
      <c r="A10" s="299"/>
      <c r="B10" s="299"/>
      <c r="C10" s="300"/>
      <c r="D10" s="296"/>
    </row>
    <row r="11" spans="1:5" ht="47.25" customHeight="1">
      <c r="A11" s="22" t="s">
        <v>19</v>
      </c>
      <c r="B11" s="47" t="s">
        <v>156</v>
      </c>
      <c r="C11" s="79">
        <f>C13+C14+C15+C16+C17+C28</f>
        <v>49494.73716</v>
      </c>
      <c r="D11" s="80">
        <f>D13+D14+D15+D16+D17+D28</f>
        <v>109238.11613067033</v>
      </c>
      <c r="E11" s="7"/>
    </row>
    <row r="12" spans="1:5" ht="18.75">
      <c r="A12" s="88"/>
      <c r="B12" s="90" t="s">
        <v>157</v>
      </c>
      <c r="C12" s="89"/>
      <c r="D12" s="73"/>
      <c r="E12" s="7"/>
    </row>
    <row r="13" spans="1:5" ht="18.75">
      <c r="A13" s="20" t="s">
        <v>23</v>
      </c>
      <c r="B13" s="48" t="s">
        <v>158</v>
      </c>
      <c r="C13" s="75">
        <f>'[4]Приложение  (5) (НВВ)'!H22</f>
        <v>1055.2888</v>
      </c>
      <c r="D13" s="76">
        <f>'[4]Приложение  (5) (НВВ)'!K22</f>
        <v>3237.710831648172</v>
      </c>
      <c r="E13" s="7"/>
    </row>
    <row r="14" spans="1:5" ht="18.75">
      <c r="A14" s="20" t="s">
        <v>24</v>
      </c>
      <c r="B14" s="48" t="s">
        <v>159</v>
      </c>
      <c r="C14" s="75">
        <f>'[4]Приложение  (5) (НВВ)'!H23</f>
        <v>460.95612</v>
      </c>
      <c r="D14" s="76">
        <f>'[4]Приложение  (5) (НВВ)'!K23</f>
        <v>1414.250414330669</v>
      </c>
      <c r="E14" s="7"/>
    </row>
    <row r="15" spans="1:5" ht="18.75">
      <c r="A15" s="20" t="s">
        <v>25</v>
      </c>
      <c r="B15" s="48" t="s">
        <v>160</v>
      </c>
      <c r="C15" s="75">
        <f>'[4]Приложение  (5) (НВВ)'!H24</f>
        <v>26934.15127</v>
      </c>
      <c r="D15" s="76">
        <f>'[4]Приложение  (5) (НВВ)'!K24</f>
        <v>49162.068465648204</v>
      </c>
      <c r="E15" s="7"/>
    </row>
    <row r="16" spans="1:5" ht="18.75">
      <c r="A16" s="20" t="s">
        <v>26</v>
      </c>
      <c r="B16" s="48" t="s">
        <v>161</v>
      </c>
      <c r="C16" s="75">
        <f>'[4]Приложение  (5) (НВВ)'!H25</f>
        <v>7850.808540000001</v>
      </c>
      <c r="D16" s="76">
        <f>'[4]Приложение  (5) (НВВ)'!K25</f>
        <v>14945.268813557057</v>
      </c>
      <c r="E16" s="7"/>
    </row>
    <row r="17" spans="1:5" ht="18.75">
      <c r="A17" s="20" t="s">
        <v>0</v>
      </c>
      <c r="B17" s="48" t="s">
        <v>162</v>
      </c>
      <c r="C17" s="75">
        <f>'[4]Приложение  (5) (НВВ)'!H26</f>
        <v>9910.402129999999</v>
      </c>
      <c r="D17" s="76">
        <f>'[4]Приложение  (5) (НВВ)'!K26</f>
        <v>30405.910043099208</v>
      </c>
      <c r="E17" s="7"/>
    </row>
    <row r="18" spans="1:5" ht="18.75">
      <c r="A18" s="20"/>
      <c r="B18" s="48" t="s">
        <v>163</v>
      </c>
      <c r="C18" s="75"/>
      <c r="D18" s="74"/>
      <c r="E18" s="7"/>
    </row>
    <row r="19" spans="1:5" ht="20.25" customHeight="1">
      <c r="A19" s="20" t="s">
        <v>1</v>
      </c>
      <c r="B19" s="48" t="s">
        <v>27</v>
      </c>
      <c r="C19" s="75">
        <f>'[4]Приложение  (5) (НВВ)'!H27</f>
        <v>1978.4247699999999</v>
      </c>
      <c r="D19" s="76">
        <f>'[4]Приложение  (5) (НВВ)'!K27</f>
        <v>6069.966162277135</v>
      </c>
      <c r="E19" s="7"/>
    </row>
    <row r="20" spans="1:5" ht="37.5" customHeight="1">
      <c r="A20" s="20" t="s">
        <v>2</v>
      </c>
      <c r="B20" s="48" t="s">
        <v>66</v>
      </c>
      <c r="C20" s="75">
        <f>'[4]Приложение  (5) (НВВ)'!H28</f>
        <v>262.43692</v>
      </c>
      <c r="D20" s="76">
        <f>'[4]Приложение  (5) (НВВ)'!K28</f>
        <v>805.1775575637538</v>
      </c>
      <c r="E20" s="7"/>
    </row>
    <row r="21" spans="1:5" ht="34.5" customHeight="1">
      <c r="A21" s="20" t="s">
        <v>3</v>
      </c>
      <c r="B21" s="48" t="s">
        <v>164</v>
      </c>
      <c r="C21" s="75">
        <f>'[4]Приложение  (5) (НВВ)'!H29</f>
        <v>7669.54044</v>
      </c>
      <c r="D21" s="75">
        <f>'[4]Приложение  (5) (НВВ)'!K29</f>
        <v>23530.766323258318</v>
      </c>
      <c r="E21" s="7"/>
    </row>
    <row r="22" spans="1:5" ht="18.75">
      <c r="A22" s="20"/>
      <c r="B22" s="48" t="s">
        <v>157</v>
      </c>
      <c r="C22" s="75"/>
      <c r="D22" s="74"/>
      <c r="E22" s="7"/>
    </row>
    <row r="23" spans="1:5" ht="18.75">
      <c r="A23" s="20" t="s">
        <v>4</v>
      </c>
      <c r="B23" s="49" t="s">
        <v>32</v>
      </c>
      <c r="C23" s="75">
        <f>'[4]Приложение  (5) (НВВ)'!H30</f>
        <v>344.52687000000003</v>
      </c>
      <c r="D23" s="76">
        <f>'[4]Приложение  (5) (НВВ)'!K30</f>
        <v>1057.0361201529302</v>
      </c>
      <c r="E23" s="7"/>
    </row>
    <row r="24" spans="1:5" ht="18.75">
      <c r="A24" s="20" t="s">
        <v>5</v>
      </c>
      <c r="B24" s="48" t="s">
        <v>20</v>
      </c>
      <c r="C24" s="75">
        <f>'[4]Приложение  (5) (НВВ)'!H31</f>
        <v>184.18904999999998</v>
      </c>
      <c r="D24" s="76">
        <f>'[4]Приложение  (5) (НВВ)'!K31</f>
        <v>565.1068051285928</v>
      </c>
      <c r="E24" s="7"/>
    </row>
    <row r="25" spans="1:6" ht="37.5">
      <c r="A25" s="20" t="s">
        <v>6</v>
      </c>
      <c r="B25" s="48" t="s">
        <v>21</v>
      </c>
      <c r="C25" s="75">
        <f>'[4]Приложение  (5) (НВВ)'!H32</f>
        <v>163.02301</v>
      </c>
      <c r="D25" s="76">
        <f>'[4]Приложение  (5) (НВВ)'!K32</f>
        <v>500.16769370137183</v>
      </c>
      <c r="E25" s="7"/>
      <c r="F25" s="75"/>
    </row>
    <row r="26" spans="1:5" ht="18.75">
      <c r="A26" s="20" t="s">
        <v>7</v>
      </c>
      <c r="B26" s="48" t="s">
        <v>22</v>
      </c>
      <c r="C26" s="75">
        <f>'[4]Приложение  (5) (НВВ)'!H33</f>
        <v>13.32851</v>
      </c>
      <c r="D26" s="76">
        <f>'[4]Приложение  (5) (НВВ)'!K33</f>
        <v>40.8929396357954</v>
      </c>
      <c r="E26" s="7"/>
    </row>
    <row r="27" spans="1:5" ht="38.25" customHeight="1">
      <c r="A27" s="20" t="s">
        <v>8</v>
      </c>
      <c r="B27" s="48" t="s">
        <v>47</v>
      </c>
      <c r="C27" s="75">
        <f>'[4]Приложение  (5) (НВВ)'!H34</f>
        <v>6964.473</v>
      </c>
      <c r="D27" s="75">
        <f>'[4]Приложение  (5) (НВВ)'!K34</f>
        <v>21367.562764639628</v>
      </c>
      <c r="E27" s="7"/>
    </row>
    <row r="28" spans="1:5" ht="18.75">
      <c r="A28" s="20" t="s">
        <v>9</v>
      </c>
      <c r="B28" s="48" t="s">
        <v>165</v>
      </c>
      <c r="C28" s="75">
        <f>'[4]Приложение  (5) (НВВ)'!H35</f>
        <v>3283.1303</v>
      </c>
      <c r="D28" s="75">
        <f>'[4]Приложение  (5) (НВВ)'!K35</f>
        <v>10072.907562387009</v>
      </c>
      <c r="E28" s="7"/>
    </row>
    <row r="29" spans="1:5" ht="18.75">
      <c r="A29" s="20"/>
      <c r="B29" s="48" t="s">
        <v>157</v>
      </c>
      <c r="C29" s="75">
        <f>'[4]Приложение  (5) (НВВ)'!H37</f>
        <v>0</v>
      </c>
      <c r="D29" s="74"/>
      <c r="E29" s="7"/>
    </row>
    <row r="30" spans="1:5" ht="18.75">
      <c r="A30" s="20" t="s">
        <v>10</v>
      </c>
      <c r="B30" s="48" t="s">
        <v>28</v>
      </c>
      <c r="C30" s="75">
        <f>'[4]Приложение  (5) (НВВ)'!H36</f>
        <v>0.50962</v>
      </c>
      <c r="D30" s="218">
        <f>'[4]Приложение  (5) (НВВ)'!K36</f>
        <v>1.56355510835</v>
      </c>
      <c r="E30" s="7"/>
    </row>
    <row r="31" spans="1:5" ht="18.75">
      <c r="A31" s="20" t="s">
        <v>11</v>
      </c>
      <c r="B31" s="48" t="s">
        <v>29</v>
      </c>
      <c r="C31" s="75">
        <f>'[4]Приложение  (5) (НВВ)'!H37</f>
        <v>0</v>
      </c>
      <c r="D31" s="218">
        <f>'[4]Приложение  (5) (НВВ)'!K37</f>
        <v>0</v>
      </c>
      <c r="E31" s="7"/>
    </row>
    <row r="32" spans="1:5" ht="18.75">
      <c r="A32" s="20" t="s">
        <v>12</v>
      </c>
      <c r="B32" s="50" t="s">
        <v>107</v>
      </c>
      <c r="C32" s="75">
        <f>'[4]Приложение  (5) (НВВ)'!H38</f>
        <v>3282.62068</v>
      </c>
      <c r="D32" s="218">
        <f>'[4]Приложение  (5) (НВВ)'!K38</f>
        <v>10071.344007278658</v>
      </c>
      <c r="E32" s="7"/>
    </row>
    <row r="33" spans="1:5" ht="37.5">
      <c r="A33" s="20" t="s">
        <v>13</v>
      </c>
      <c r="B33" s="48" t="s">
        <v>166</v>
      </c>
      <c r="C33" s="75">
        <f>'[4]Приложение  (5) (НВВ)'!H39</f>
        <v>0</v>
      </c>
      <c r="D33" s="218">
        <f>'[4]Приложение  (5) (НВВ)'!K39</f>
        <v>0</v>
      </c>
      <c r="E33" s="7"/>
    </row>
    <row r="34" spans="1:5" ht="93.75">
      <c r="A34" s="19" t="s">
        <v>30</v>
      </c>
      <c r="B34" s="51" t="s">
        <v>167</v>
      </c>
      <c r="C34" s="75">
        <f>'[4]Приложение  (5) (НВВ)'!H40</f>
        <v>73842.22565377</v>
      </c>
      <c r="D34" s="75">
        <f>'[4]Приложение  (5) (НВВ)'!K40</f>
        <v>166459.86249511762</v>
      </c>
      <c r="E34" s="7"/>
    </row>
    <row r="35" spans="1:4" s="14" customFormat="1" ht="18.75">
      <c r="A35" s="19" t="s">
        <v>14</v>
      </c>
      <c r="B35" s="51" t="s">
        <v>168</v>
      </c>
      <c r="C35" s="219"/>
      <c r="D35" s="220"/>
    </row>
    <row r="36" spans="1:4" s="8" customFormat="1" ht="41.25" customHeight="1" thickBot="1">
      <c r="A36" s="21"/>
      <c r="B36" s="52" t="s">
        <v>196</v>
      </c>
      <c r="C36" s="77">
        <f>C34+C11</f>
        <v>123336.96281376999</v>
      </c>
      <c r="D36" s="77">
        <f>D34+D11</f>
        <v>275697.97862578795</v>
      </c>
    </row>
    <row r="37" spans="1:2" ht="12.75">
      <c r="A37" s="187" t="s">
        <v>197</v>
      </c>
      <c r="B37" s="7" t="s">
        <v>198</v>
      </c>
    </row>
    <row r="43" spans="1:4" ht="18">
      <c r="A43" s="293"/>
      <c r="B43" s="286"/>
      <c r="C43" s="234"/>
      <c r="D43" s="230"/>
    </row>
    <row r="46" spans="1:4" ht="18">
      <c r="A46" s="293"/>
      <c r="B46" s="286"/>
      <c r="D46" s="230"/>
    </row>
  </sheetData>
  <sheetProtection/>
  <mergeCells count="10">
    <mergeCell ref="A43:B43"/>
    <mergeCell ref="A46:B46"/>
    <mergeCell ref="C1:D1"/>
    <mergeCell ref="D9:D10"/>
    <mergeCell ref="A7:C7"/>
    <mergeCell ref="A9:A10"/>
    <mergeCell ref="B9:B10"/>
    <mergeCell ref="C9:C10"/>
    <mergeCell ref="C2:D2"/>
    <mergeCell ref="A6:D6"/>
  </mergeCells>
  <printOptions horizontalCentered="1"/>
  <pageMargins left="0" right="0" top="0" bottom="0" header="0" footer="0"/>
  <pageSetup fitToHeight="2" horizontalDpi="600" verticalDpi="600" orientation="portrait" paperSize="9" scale="68" r:id="rId1"/>
</worksheet>
</file>

<file path=xl/worksheets/sheet5.xml><?xml version="1.0" encoding="utf-8"?>
<worksheet xmlns="http://schemas.openxmlformats.org/spreadsheetml/2006/main" xmlns:r="http://schemas.openxmlformats.org/officeDocument/2006/relationships">
  <sheetPr>
    <tabColor indexed="42"/>
    <pageSetUpPr fitToPage="1"/>
  </sheetPr>
  <dimension ref="A1:D30"/>
  <sheetViews>
    <sheetView view="pageBreakPreview" zoomScale="60" zoomScalePageLayoutView="0" workbookViewId="0" topLeftCell="A1">
      <selection activeCell="A4" sqref="A4:C4"/>
    </sheetView>
  </sheetViews>
  <sheetFormatPr defaultColWidth="9.00390625" defaultRowHeight="12.75"/>
  <cols>
    <col min="1" max="1" width="43.625" style="0" customWidth="1"/>
    <col min="2" max="2" width="37.125" style="0" customWidth="1"/>
    <col min="3" max="3" width="34.75390625" style="0" customWidth="1"/>
  </cols>
  <sheetData>
    <row r="1" spans="2:4" ht="12.75">
      <c r="B1" s="267" t="s">
        <v>206</v>
      </c>
      <c r="C1" s="267"/>
      <c r="D1" s="62"/>
    </row>
    <row r="2" spans="2:4" ht="39.75" customHeight="1">
      <c r="B2" s="62"/>
      <c r="C2" s="61" t="s">
        <v>84</v>
      </c>
      <c r="D2" s="62"/>
    </row>
    <row r="3" spans="1:3" ht="12.75">
      <c r="A3" s="18"/>
      <c r="B3" s="18"/>
      <c r="C3" s="18"/>
    </row>
    <row r="4" spans="1:3" ht="63" customHeight="1">
      <c r="A4" s="302" t="s">
        <v>121</v>
      </c>
      <c r="B4" s="302"/>
      <c r="C4" s="302"/>
    </row>
    <row r="5" spans="1:3" ht="15.75">
      <c r="A5" s="72"/>
      <c r="B5" s="72"/>
      <c r="C5" s="72"/>
    </row>
    <row r="6" spans="1:3" ht="15.75">
      <c r="A6" s="72"/>
      <c r="B6" s="72"/>
      <c r="C6" s="72"/>
    </row>
    <row r="7" spans="1:3" ht="64.5" customHeight="1">
      <c r="A7" s="32" t="s">
        <v>108</v>
      </c>
      <c r="B7" s="32" t="s">
        <v>112</v>
      </c>
      <c r="C7" s="32" t="s">
        <v>130</v>
      </c>
    </row>
    <row r="8" spans="1:3" ht="64.5" customHeight="1">
      <c r="A8" s="71" t="s">
        <v>113</v>
      </c>
      <c r="B8" s="28"/>
      <c r="C8" s="183"/>
    </row>
    <row r="9" spans="1:3" ht="31.5" hidden="1">
      <c r="A9" s="30" t="s">
        <v>110</v>
      </c>
      <c r="B9" s="28"/>
      <c r="C9" s="184"/>
    </row>
    <row r="10" spans="1:3" ht="31.5" hidden="1">
      <c r="A10" s="30" t="s">
        <v>109</v>
      </c>
      <c r="B10" s="28"/>
      <c r="C10" s="184"/>
    </row>
    <row r="11" spans="1:3" ht="31.5" hidden="1">
      <c r="A11" s="30" t="s">
        <v>111</v>
      </c>
      <c r="B11" s="28"/>
      <c r="C11" s="184"/>
    </row>
    <row r="12" spans="1:3" ht="84.75" customHeight="1">
      <c r="A12" s="31" t="s">
        <v>114</v>
      </c>
      <c r="B12" s="221">
        <f>'[2]Среднеариф.по стоимости'!$I$7</f>
        <v>9550.132906666666</v>
      </c>
      <c r="C12" s="193">
        <v>2351.1666666666665</v>
      </c>
    </row>
    <row r="13" spans="1:3" ht="31.5" hidden="1">
      <c r="A13" s="30" t="s">
        <v>115</v>
      </c>
      <c r="B13" s="28"/>
      <c r="C13" s="185"/>
    </row>
    <row r="14" spans="1:3" ht="31.5" hidden="1">
      <c r="A14" s="30" t="s">
        <v>116</v>
      </c>
      <c r="B14" s="28"/>
      <c r="C14" s="184"/>
    </row>
    <row r="15" spans="1:3" ht="31.5" hidden="1">
      <c r="A15" s="30" t="s">
        <v>117</v>
      </c>
      <c r="B15" s="28"/>
      <c r="C15" s="184"/>
    </row>
    <row r="16" spans="1:3" ht="31.5" hidden="1">
      <c r="A16" s="30" t="s">
        <v>118</v>
      </c>
      <c r="B16" s="28"/>
      <c r="C16" s="184"/>
    </row>
    <row r="17" spans="1:3" ht="31.5" hidden="1">
      <c r="A17" s="30" t="s">
        <v>119</v>
      </c>
      <c r="B17" s="28"/>
      <c r="C17" s="184"/>
    </row>
    <row r="18" spans="1:3" ht="66" customHeight="1">
      <c r="A18" s="71" t="s">
        <v>120</v>
      </c>
      <c r="B18" s="28"/>
      <c r="C18" s="183"/>
    </row>
    <row r="19" spans="1:3" ht="31.5" hidden="1">
      <c r="A19" s="30" t="s">
        <v>115</v>
      </c>
      <c r="B19" s="28"/>
      <c r="C19" s="28"/>
    </row>
    <row r="20" spans="1:3" ht="31.5" hidden="1">
      <c r="A20" s="30" t="s">
        <v>116</v>
      </c>
      <c r="B20" s="29"/>
      <c r="C20" s="29"/>
    </row>
    <row r="21" spans="1:3" ht="31.5" hidden="1">
      <c r="A21" s="30" t="s">
        <v>117</v>
      </c>
      <c r="B21" s="29"/>
      <c r="C21" s="29"/>
    </row>
    <row r="22" spans="1:3" ht="31.5" hidden="1">
      <c r="A22" s="30" t="s">
        <v>118</v>
      </c>
      <c r="B22" s="29"/>
      <c r="C22" s="29"/>
    </row>
    <row r="23" spans="1:3" ht="31.5" hidden="1">
      <c r="A23" s="30" t="s">
        <v>119</v>
      </c>
      <c r="B23" s="29"/>
      <c r="C23" s="29"/>
    </row>
    <row r="27" spans="1:3" ht="33" customHeight="1">
      <c r="A27" s="236"/>
      <c r="B27" s="236"/>
      <c r="C27" s="237"/>
    </row>
    <row r="28" spans="1:3" ht="20.25">
      <c r="A28" s="236"/>
      <c r="B28" s="236"/>
      <c r="C28" s="236"/>
    </row>
    <row r="29" spans="1:3" ht="20.25">
      <c r="A29" s="236"/>
      <c r="B29" s="236"/>
      <c r="C29" s="236"/>
    </row>
    <row r="30" spans="1:3" ht="20.25">
      <c r="A30" s="236"/>
      <c r="B30" s="236"/>
      <c r="C30" s="237"/>
    </row>
  </sheetData>
  <sheetProtection/>
  <mergeCells count="2">
    <mergeCell ref="B1:C1"/>
    <mergeCell ref="A4:C4"/>
  </mergeCells>
  <printOptions/>
  <pageMargins left="0.7" right="0.7" top="0.75" bottom="0.75" header="0.3" footer="0.3"/>
  <pageSetup fitToHeight="0" fitToWidth="1" horizontalDpi="600" verticalDpi="600" orientation="portrait" paperSize="9" scale="77" r:id="rId1"/>
</worksheet>
</file>

<file path=xl/worksheets/sheet6.xml><?xml version="1.0" encoding="utf-8"?>
<worksheet xmlns="http://schemas.openxmlformats.org/spreadsheetml/2006/main" xmlns:r="http://schemas.openxmlformats.org/officeDocument/2006/relationships">
  <sheetPr>
    <tabColor indexed="42"/>
  </sheetPr>
  <dimension ref="A1:E23"/>
  <sheetViews>
    <sheetView view="pageBreakPreview" zoomScale="60" zoomScalePageLayoutView="0" workbookViewId="0" topLeftCell="A1">
      <selection activeCell="A4" sqref="A4:D4"/>
    </sheetView>
  </sheetViews>
  <sheetFormatPr defaultColWidth="9.00390625" defaultRowHeight="12.75"/>
  <cols>
    <col min="1" max="1" width="38.875" style="0" customWidth="1"/>
    <col min="2" max="2" width="45.00390625" style="0" customWidth="1"/>
    <col min="3" max="3" width="36.625" style="0" customWidth="1"/>
    <col min="4" max="4" width="35.375" style="0" customWidth="1"/>
  </cols>
  <sheetData>
    <row r="1" spans="3:5" ht="12.75">
      <c r="C1" s="267" t="s">
        <v>207</v>
      </c>
      <c r="D1" s="267"/>
      <c r="E1" s="62"/>
    </row>
    <row r="2" spans="3:5" ht="39.75" customHeight="1">
      <c r="C2" s="62"/>
      <c r="D2" s="61" t="s">
        <v>84</v>
      </c>
      <c r="E2" s="62"/>
    </row>
    <row r="3" spans="1:4" ht="12.75">
      <c r="A3" s="18"/>
      <c r="B3" s="18"/>
      <c r="C3" s="18"/>
      <c r="D3" s="18"/>
    </row>
    <row r="4" spans="1:4" ht="77.25" customHeight="1">
      <c r="A4" s="302" t="s">
        <v>122</v>
      </c>
      <c r="B4" s="302"/>
      <c r="C4" s="302"/>
      <c r="D4" s="302"/>
    </row>
    <row r="5" spans="1:4" ht="15.75">
      <c r="A5" s="72"/>
      <c r="B5" s="72"/>
      <c r="C5" s="72"/>
      <c r="D5" s="72"/>
    </row>
    <row r="6" spans="1:4" ht="15.75">
      <c r="A6" s="72"/>
      <c r="B6" s="72"/>
      <c r="C6" s="72"/>
      <c r="D6" s="72"/>
    </row>
    <row r="7" spans="1:4" ht="80.25" customHeight="1">
      <c r="A7" s="32" t="s">
        <v>108</v>
      </c>
      <c r="B7" s="32" t="s">
        <v>129</v>
      </c>
      <c r="C7" s="32" t="s">
        <v>123</v>
      </c>
      <c r="D7" s="32" t="s">
        <v>128</v>
      </c>
    </row>
    <row r="8" spans="1:4" ht="75" customHeight="1">
      <c r="A8" s="71" t="s">
        <v>124</v>
      </c>
      <c r="B8" s="190">
        <f>B9+B10+B11</f>
        <v>688.2759166666666</v>
      </c>
      <c r="C8" s="190">
        <f>C9+C10+C11</f>
        <v>0.265</v>
      </c>
      <c r="D8" s="190">
        <f>D9+D10+D11</f>
        <v>235.5</v>
      </c>
    </row>
    <row r="9" spans="1:4" ht="25.5" customHeight="1">
      <c r="A9" s="30" t="s">
        <v>125</v>
      </c>
      <c r="B9" s="68">
        <f>'[2]Среднеариф.по стоимости'!$I$5</f>
        <v>355.89943666666665</v>
      </c>
      <c r="C9" s="191">
        <f>'[1] Прил 8 инвест за 3 года '!$AM$29+'[1] Прил 8 инвест за 3 года '!$AM$30</f>
        <v>0.1075</v>
      </c>
      <c r="D9" s="191">
        <f>'[1] Прил 8 инвест за 3 года '!$AI$29+'[1] Прил 8 инвест за 3 года '!$AI$30</f>
        <v>165</v>
      </c>
    </row>
    <row r="10" spans="1:4" ht="25.5" customHeight="1">
      <c r="A10" s="30" t="s">
        <v>126</v>
      </c>
      <c r="B10" s="68">
        <f>'[2]Среднеариф.по стоимости'!$I$6</f>
        <v>332.37647999999996</v>
      </c>
      <c r="C10" s="191">
        <f>'[1] Прил 8 инвест за 3 года '!$AO$29+'[1] Прил 8 инвест за 3 года '!$AN$49+'[1] Прил 8 инвест за 3 года '!$AN$71</f>
        <v>0.1575</v>
      </c>
      <c r="D10" s="191">
        <f>'[1] Прил 8 инвест за 3 года '!$AK$29+'[1] Прил 8 инвест за 3 года '!$AI$49+'[1] Прил 8 инвест за 3 года '!$AI$71</f>
        <v>70.5</v>
      </c>
    </row>
    <row r="11" spans="1:4" ht="24" customHeight="1">
      <c r="A11" s="30" t="s">
        <v>69</v>
      </c>
      <c r="B11" s="68"/>
      <c r="C11" s="191"/>
      <c r="D11" s="184"/>
    </row>
    <row r="12" spans="1:4" ht="84.75" customHeight="1">
      <c r="A12" s="31" t="s">
        <v>127</v>
      </c>
      <c r="B12" s="190">
        <f>B13+B14+B15</f>
        <v>32250.780093333335</v>
      </c>
      <c r="C12" s="190">
        <f>C13+C14+C15</f>
        <v>34.800666666666665</v>
      </c>
      <c r="D12" s="190">
        <f>D13+D14+D15</f>
        <v>5952.2699999999995</v>
      </c>
    </row>
    <row r="13" spans="1:4" ht="23.25" customHeight="1">
      <c r="A13" s="30" t="s">
        <v>125</v>
      </c>
      <c r="B13" s="221">
        <f>'[2]Среднеариф.по стоимости'!$I$3</f>
        <v>15876.702940000001</v>
      </c>
      <c r="C13" s="193">
        <f>'[3] Прил 8 инвест за 3 года '!$AS$5</f>
        <v>15.3175</v>
      </c>
      <c r="D13" s="193">
        <f>'[1] Прил 8 инвест за 3 года '!$AI$24+'[1] Прил 8 инвест за 3 года '!$AI$35+'[1] Прил 8 инвест за 3 года '!$AI$57</f>
        <v>2854.4366666666665</v>
      </c>
    </row>
    <row r="14" spans="1:4" ht="24" customHeight="1">
      <c r="A14" s="30" t="s">
        <v>126</v>
      </c>
      <c r="B14" s="221">
        <f>'[2]Среднеариф.по стоимости'!$I$4</f>
        <v>16374.077153333332</v>
      </c>
      <c r="C14" s="193">
        <f>'[3] Прил 8 инвест за 3 года '!$AS$6</f>
        <v>19.483166666666666</v>
      </c>
      <c r="D14" s="193">
        <f>'[1] Прил 8 инвест за 3 года '!$AI$46+'[1] Прил 8 инвест за 3 года '!$AI$68+'[1] Прил 8 инвест за 3 года '!$AI$90+'[1] Прил 8 инвест за 3 года '!$AI$123</f>
        <v>3097.833333333333</v>
      </c>
    </row>
    <row r="15" spans="1:4" ht="24" customHeight="1">
      <c r="A15" s="30" t="s">
        <v>69</v>
      </c>
      <c r="B15" s="28"/>
      <c r="C15" s="183"/>
      <c r="D15" s="186"/>
    </row>
    <row r="19" spans="1:4" ht="20.25">
      <c r="A19" s="236"/>
      <c r="B19" s="236"/>
      <c r="C19" s="236"/>
      <c r="D19" s="237"/>
    </row>
    <row r="23" spans="1:4" ht="20.25">
      <c r="A23" s="236"/>
      <c r="D23" s="237"/>
    </row>
  </sheetData>
  <sheetProtection/>
  <mergeCells count="2">
    <mergeCell ref="C1:D1"/>
    <mergeCell ref="A4:D4"/>
  </mergeCells>
  <printOptions/>
  <pageMargins left="0.7086614173228347" right="0.7086614173228347" top="0.7480314960629921" bottom="0.7480314960629921" header="0.31496062992125984" footer="0.31496062992125984"/>
  <pageSetup fitToHeight="0"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tabColor indexed="42"/>
    <pageSetUpPr fitToPage="1"/>
  </sheetPr>
  <dimension ref="A1:L31"/>
  <sheetViews>
    <sheetView view="pageBreakPreview" zoomScale="80" zoomScaleSheetLayoutView="80" zoomScalePageLayoutView="0" workbookViewId="0" topLeftCell="A1">
      <selection activeCell="B4" sqref="B4:K4"/>
    </sheetView>
  </sheetViews>
  <sheetFormatPr defaultColWidth="9.00390625" defaultRowHeight="12.75"/>
  <cols>
    <col min="1" max="1" width="5.75390625" style="0" customWidth="1"/>
    <col min="2" max="2" width="38.875" style="0" customWidth="1"/>
    <col min="3" max="11" width="10.75390625" style="0" customWidth="1"/>
  </cols>
  <sheetData>
    <row r="1" spans="6:12" ht="12.75">
      <c r="F1" s="267" t="s">
        <v>208</v>
      </c>
      <c r="G1" s="267"/>
      <c r="H1" s="267"/>
      <c r="I1" s="267"/>
      <c r="J1" s="267"/>
      <c r="K1" s="267"/>
      <c r="L1" s="62"/>
    </row>
    <row r="2" spans="6:12" ht="54" customHeight="1">
      <c r="F2" s="62"/>
      <c r="G2" s="62"/>
      <c r="H2" s="62"/>
      <c r="I2" s="267" t="s">
        <v>84</v>
      </c>
      <c r="J2" s="267"/>
      <c r="K2" s="267"/>
      <c r="L2" s="62"/>
    </row>
    <row r="3" spans="2:11" ht="12.75">
      <c r="B3" s="18"/>
      <c r="C3" s="18"/>
      <c r="D3" s="18"/>
      <c r="E3" s="18"/>
      <c r="F3" s="18"/>
      <c r="G3" s="18"/>
      <c r="H3" s="18"/>
      <c r="I3" s="18"/>
      <c r="J3" s="18"/>
      <c r="K3" s="18"/>
    </row>
    <row r="4" spans="2:11" ht="77.25" customHeight="1">
      <c r="B4" s="302" t="s">
        <v>195</v>
      </c>
      <c r="C4" s="302"/>
      <c r="D4" s="302"/>
      <c r="E4" s="302"/>
      <c r="F4" s="302"/>
      <c r="G4" s="302"/>
      <c r="H4" s="302"/>
      <c r="I4" s="302"/>
      <c r="J4" s="302"/>
      <c r="K4" s="302"/>
    </row>
    <row r="5" spans="2:11" ht="15.75">
      <c r="B5" s="72"/>
      <c r="C5" s="72"/>
      <c r="D5" s="72"/>
      <c r="E5" s="72"/>
      <c r="F5" s="72"/>
      <c r="G5" s="72"/>
      <c r="H5" s="72"/>
      <c r="I5" s="72"/>
      <c r="J5" s="72"/>
      <c r="K5" s="72"/>
    </row>
    <row r="6" spans="1:11" ht="34.5" customHeight="1">
      <c r="A6" s="303" t="s">
        <v>131</v>
      </c>
      <c r="B6" s="303"/>
      <c r="C6" s="303" t="s">
        <v>132</v>
      </c>
      <c r="D6" s="303"/>
      <c r="E6" s="303"/>
      <c r="F6" s="303" t="s">
        <v>133</v>
      </c>
      <c r="G6" s="303"/>
      <c r="H6" s="303"/>
      <c r="I6" s="275" t="s">
        <v>134</v>
      </c>
      <c r="J6" s="276"/>
      <c r="K6" s="304"/>
    </row>
    <row r="7" spans="1:11" ht="46.5" customHeight="1">
      <c r="A7" s="303"/>
      <c r="B7" s="303"/>
      <c r="C7" s="32" t="s">
        <v>37</v>
      </c>
      <c r="D7" s="32" t="s">
        <v>135</v>
      </c>
      <c r="E7" s="32" t="s">
        <v>136</v>
      </c>
      <c r="F7" s="32" t="s">
        <v>37</v>
      </c>
      <c r="G7" s="32" t="s">
        <v>135</v>
      </c>
      <c r="H7" s="32" t="s">
        <v>136</v>
      </c>
      <c r="I7" s="32" t="s">
        <v>37</v>
      </c>
      <c r="J7" s="32" t="s">
        <v>135</v>
      </c>
      <c r="K7" s="32" t="s">
        <v>136</v>
      </c>
    </row>
    <row r="8" spans="1:11" ht="48.75" customHeight="1">
      <c r="A8" s="83" t="s">
        <v>77</v>
      </c>
      <c r="B8" s="71" t="s">
        <v>137</v>
      </c>
      <c r="C8" s="123">
        <v>1518</v>
      </c>
      <c r="D8" s="123">
        <v>48</v>
      </c>
      <c r="E8" s="123">
        <v>0</v>
      </c>
      <c r="F8" s="123">
        <v>15116.06</v>
      </c>
      <c r="G8" s="124">
        <v>672.8</v>
      </c>
      <c r="H8" s="124">
        <v>0</v>
      </c>
      <c r="I8" s="125">
        <f>2783.55-2.02</f>
        <v>2781.53</v>
      </c>
      <c r="J8" s="126">
        <v>22.37</v>
      </c>
      <c r="K8" s="127">
        <v>0</v>
      </c>
    </row>
    <row r="9" spans="1:11" ht="15.75">
      <c r="A9" s="84"/>
      <c r="B9" s="86" t="s">
        <v>138</v>
      </c>
      <c r="C9" s="123">
        <v>1296</v>
      </c>
      <c r="D9" s="123">
        <v>48</v>
      </c>
      <c r="E9" s="123">
        <v>0</v>
      </c>
      <c r="F9" s="123">
        <v>14741.77</v>
      </c>
      <c r="G9" s="123">
        <v>672.85</v>
      </c>
      <c r="H9" s="123">
        <v>0</v>
      </c>
      <c r="I9" s="128">
        <v>604.1</v>
      </c>
      <c r="J9" s="127">
        <v>22.37</v>
      </c>
      <c r="K9" s="123">
        <v>0</v>
      </c>
    </row>
    <row r="10" spans="1:11" ht="24" customHeight="1">
      <c r="A10" s="85"/>
      <c r="B10" s="87" t="s">
        <v>141</v>
      </c>
      <c r="C10" s="130"/>
      <c r="D10" s="130"/>
      <c r="E10" s="130"/>
      <c r="F10" s="130"/>
      <c r="G10" s="131"/>
      <c r="H10" s="131"/>
      <c r="I10" s="127"/>
      <c r="J10" s="127"/>
      <c r="K10" s="131"/>
    </row>
    <row r="11" spans="1:11" ht="24" customHeight="1">
      <c r="A11" s="83" t="s">
        <v>30</v>
      </c>
      <c r="B11" s="71" t="s">
        <v>142</v>
      </c>
      <c r="C11" s="126">
        <v>27</v>
      </c>
      <c r="D11" s="126">
        <v>31</v>
      </c>
      <c r="E11" s="126">
        <v>0</v>
      </c>
      <c r="F11" s="132">
        <v>1137.2</v>
      </c>
      <c r="G11" s="132">
        <v>2840.25</v>
      </c>
      <c r="H11" s="132">
        <v>0</v>
      </c>
      <c r="I11" s="126">
        <v>2482.57</v>
      </c>
      <c r="J11" s="133">
        <v>7612.05</v>
      </c>
      <c r="K11" s="131">
        <v>0</v>
      </c>
    </row>
    <row r="12" spans="1:11" ht="15.75">
      <c r="A12" s="84"/>
      <c r="B12" s="86" t="s">
        <v>138</v>
      </c>
      <c r="C12" s="123"/>
      <c r="D12" s="123"/>
      <c r="E12" s="123"/>
      <c r="F12" s="123"/>
      <c r="G12" s="123"/>
      <c r="H12" s="123"/>
      <c r="I12" s="134"/>
      <c r="J12" s="135"/>
      <c r="K12" s="135"/>
    </row>
    <row r="13" spans="1:11" ht="24" customHeight="1">
      <c r="A13" s="85"/>
      <c r="B13" s="87" t="s">
        <v>143</v>
      </c>
      <c r="C13" s="130"/>
      <c r="D13" s="130"/>
      <c r="E13" s="130"/>
      <c r="F13" s="131"/>
      <c r="G13" s="131"/>
      <c r="H13" s="131"/>
      <c r="I13" s="130"/>
      <c r="J13" s="131"/>
      <c r="K13" s="131"/>
    </row>
    <row r="14" spans="1:11" ht="24" customHeight="1">
      <c r="A14" s="83" t="s">
        <v>78</v>
      </c>
      <c r="B14" s="71" t="s">
        <v>144</v>
      </c>
      <c r="C14" s="123">
        <v>2</v>
      </c>
      <c r="D14" s="123">
        <v>16</v>
      </c>
      <c r="E14" s="123">
        <v>0</v>
      </c>
      <c r="F14" s="123">
        <v>250</v>
      </c>
      <c r="G14" s="123">
        <v>3793</v>
      </c>
      <c r="H14" s="124">
        <v>0</v>
      </c>
      <c r="I14" s="126">
        <v>142.64</v>
      </c>
      <c r="J14" s="133">
        <v>16219.83</v>
      </c>
      <c r="K14" s="136">
        <v>0</v>
      </c>
    </row>
    <row r="15" spans="1:11" ht="15.75">
      <c r="A15" s="84"/>
      <c r="B15" s="86" t="s">
        <v>138</v>
      </c>
      <c r="C15" s="134"/>
      <c r="D15" s="134"/>
      <c r="E15" s="134"/>
      <c r="F15" s="134"/>
      <c r="G15" s="134"/>
      <c r="H15" s="134"/>
      <c r="I15" s="129"/>
      <c r="J15" s="134"/>
      <c r="K15" s="128"/>
    </row>
    <row r="16" spans="1:11" ht="24" customHeight="1">
      <c r="A16" s="85"/>
      <c r="B16" s="87" t="s">
        <v>145</v>
      </c>
      <c r="C16" s="130"/>
      <c r="D16" s="130"/>
      <c r="E16" s="130"/>
      <c r="F16" s="131"/>
      <c r="G16" s="131"/>
      <c r="H16" s="131"/>
      <c r="I16" s="137"/>
      <c r="J16" s="131"/>
      <c r="K16" s="138"/>
    </row>
    <row r="17" spans="1:11" ht="15.75">
      <c r="A17" s="83" t="s">
        <v>79</v>
      </c>
      <c r="B17" s="71" t="s">
        <v>146</v>
      </c>
      <c r="C17" s="130">
        <v>0</v>
      </c>
      <c r="D17" s="130">
        <v>20</v>
      </c>
      <c r="E17" s="130">
        <v>1</v>
      </c>
      <c r="F17" s="131">
        <v>0</v>
      </c>
      <c r="G17" s="130">
        <v>18244.8</v>
      </c>
      <c r="H17" s="131">
        <v>24900</v>
      </c>
      <c r="I17" s="139">
        <v>0</v>
      </c>
      <c r="J17" s="126">
        <v>36436.2</v>
      </c>
      <c r="K17" s="133">
        <v>66.72</v>
      </c>
    </row>
    <row r="18" spans="1:11" ht="15.75">
      <c r="A18" s="84"/>
      <c r="B18" s="86" t="s">
        <v>138</v>
      </c>
      <c r="C18" s="134"/>
      <c r="D18" s="134"/>
      <c r="E18" s="134"/>
      <c r="F18" s="134"/>
      <c r="G18" s="140"/>
      <c r="H18" s="141"/>
      <c r="I18" s="142"/>
      <c r="J18" s="134"/>
      <c r="K18" s="128"/>
    </row>
    <row r="19" spans="1:11" ht="24" customHeight="1">
      <c r="A19" s="85"/>
      <c r="B19" s="87" t="s">
        <v>145</v>
      </c>
      <c r="C19" s="130"/>
      <c r="D19" s="130"/>
      <c r="E19" s="130"/>
      <c r="F19" s="131"/>
      <c r="G19" s="137"/>
      <c r="H19" s="131"/>
      <c r="I19" s="137"/>
      <c r="J19" s="131"/>
      <c r="K19" s="138"/>
    </row>
    <row r="20" spans="1:11" ht="15.75">
      <c r="A20" s="83" t="s">
        <v>80</v>
      </c>
      <c r="B20" s="71" t="s">
        <v>147</v>
      </c>
      <c r="C20" s="126">
        <v>0</v>
      </c>
      <c r="D20" s="126">
        <v>0</v>
      </c>
      <c r="E20" s="126">
        <v>0</v>
      </c>
      <c r="F20" s="132">
        <v>0</v>
      </c>
      <c r="G20" s="139">
        <v>0</v>
      </c>
      <c r="H20" s="132">
        <v>0</v>
      </c>
      <c r="I20" s="143">
        <v>0</v>
      </c>
      <c r="J20" s="126">
        <v>0</v>
      </c>
      <c r="K20" s="133">
        <v>0</v>
      </c>
    </row>
    <row r="21" spans="1:11" ht="15.75">
      <c r="A21" s="84"/>
      <c r="B21" s="86" t="s">
        <v>138</v>
      </c>
      <c r="C21" s="123"/>
      <c r="D21" s="123"/>
      <c r="E21" s="123"/>
      <c r="F21" s="123"/>
      <c r="G21" s="144"/>
      <c r="H21" s="123"/>
      <c r="I21" s="144"/>
      <c r="J21" s="123"/>
      <c r="K21" s="145"/>
    </row>
    <row r="22" spans="1:11" ht="24" customHeight="1">
      <c r="A22" s="85"/>
      <c r="B22" s="87" t="s">
        <v>145</v>
      </c>
      <c r="C22" s="130"/>
      <c r="D22" s="130"/>
      <c r="E22" s="130"/>
      <c r="F22" s="131"/>
      <c r="G22" s="137"/>
      <c r="H22" s="131"/>
      <c r="I22" s="137"/>
      <c r="J22" s="131"/>
      <c r="K22" s="138"/>
    </row>
    <row r="23" spans="1:11" ht="15.75">
      <c r="A23" s="28" t="s">
        <v>81</v>
      </c>
      <c r="B23" s="71" t="s">
        <v>148</v>
      </c>
      <c r="C23" s="126">
        <v>0</v>
      </c>
      <c r="D23" s="126">
        <v>0</v>
      </c>
      <c r="E23" s="126">
        <v>2</v>
      </c>
      <c r="F23" s="132">
        <v>0</v>
      </c>
      <c r="G23" s="143">
        <v>0</v>
      </c>
      <c r="H23" s="132">
        <v>17054</v>
      </c>
      <c r="I23" s="143">
        <v>0</v>
      </c>
      <c r="J23" s="126">
        <v>0</v>
      </c>
      <c r="K23" s="133">
        <v>133.44</v>
      </c>
    </row>
    <row r="24" spans="3:11" ht="12.75">
      <c r="C24" s="222">
        <f aca="true" t="shared" si="0" ref="C24:K24">C8+C11+C14+C17+C20+C23</f>
        <v>1547</v>
      </c>
      <c r="D24" s="222">
        <f t="shared" si="0"/>
        <v>115</v>
      </c>
      <c r="E24" s="222">
        <f t="shared" si="0"/>
        <v>3</v>
      </c>
      <c r="F24" s="222">
        <f t="shared" si="0"/>
        <v>16503.260000000002</v>
      </c>
      <c r="G24" s="222">
        <f t="shared" si="0"/>
        <v>25550.85</v>
      </c>
      <c r="H24" s="222">
        <f t="shared" si="0"/>
        <v>41954</v>
      </c>
      <c r="I24" s="222">
        <f t="shared" si="0"/>
        <v>5406.740000000001</v>
      </c>
      <c r="J24" s="222">
        <f t="shared" si="0"/>
        <v>60290.45</v>
      </c>
      <c r="K24" s="222">
        <f t="shared" si="0"/>
        <v>200.16</v>
      </c>
    </row>
    <row r="26" spans="1:11" ht="15.75">
      <c r="A26" s="81" t="s">
        <v>149</v>
      </c>
      <c r="B26" s="243" t="s">
        <v>151</v>
      </c>
      <c r="C26" s="243"/>
      <c r="D26" s="243"/>
      <c r="E26" s="243"/>
      <c r="F26" s="243"/>
      <c r="G26" s="243"/>
      <c r="H26" s="243"/>
      <c r="I26" s="243"/>
      <c r="J26" s="243"/>
      <c r="K26" s="243"/>
    </row>
    <row r="27" spans="1:11" ht="98.25" customHeight="1">
      <c r="A27" s="82" t="s">
        <v>150</v>
      </c>
      <c r="B27" s="306" t="s">
        <v>152</v>
      </c>
      <c r="C27" s="306"/>
      <c r="D27" s="306"/>
      <c r="E27" s="306"/>
      <c r="F27" s="306"/>
      <c r="G27" s="306"/>
      <c r="H27" s="306"/>
      <c r="I27" s="306"/>
      <c r="J27" s="306"/>
      <c r="K27" s="306"/>
    </row>
    <row r="28" spans="1:11" ht="15.75">
      <c r="A28" s="82" t="s">
        <v>193</v>
      </c>
      <c r="B28" s="306" t="s">
        <v>227</v>
      </c>
      <c r="C28" s="306"/>
      <c r="D28" s="306"/>
      <c r="E28" s="306"/>
      <c r="F28" s="306"/>
      <c r="G28" s="306"/>
      <c r="H28" s="306"/>
      <c r="I28" s="306"/>
      <c r="J28" s="306"/>
      <c r="K28" s="306"/>
    </row>
    <row r="31" spans="2:11" ht="18">
      <c r="B31" s="6"/>
      <c r="C31" s="6"/>
      <c r="D31" s="6"/>
      <c r="E31" s="6"/>
      <c r="F31" s="6"/>
      <c r="G31" s="6"/>
      <c r="H31" s="6"/>
      <c r="I31" s="305"/>
      <c r="J31" s="305"/>
      <c r="K31" s="305"/>
    </row>
  </sheetData>
  <sheetProtection/>
  <mergeCells count="11">
    <mergeCell ref="I31:K31"/>
    <mergeCell ref="B28:K28"/>
    <mergeCell ref="A6:B7"/>
    <mergeCell ref="B26:K26"/>
    <mergeCell ref="B27:K27"/>
    <mergeCell ref="F1:K1"/>
    <mergeCell ref="B4:K4"/>
    <mergeCell ref="C6:E6"/>
    <mergeCell ref="F6:H6"/>
    <mergeCell ref="I2:K2"/>
    <mergeCell ref="I6:K6"/>
  </mergeCells>
  <printOptions/>
  <pageMargins left="0.7" right="0.7" top="0.75" bottom="0.75" header="0.3" footer="0.3"/>
  <pageSetup fitToHeight="0" fitToWidth="1" horizontalDpi="600" verticalDpi="600" orientation="portrait" paperSize="9" scale="63" r:id="rId1"/>
</worksheet>
</file>

<file path=xl/worksheets/sheet8.xml><?xml version="1.0" encoding="utf-8"?>
<worksheet xmlns="http://schemas.openxmlformats.org/spreadsheetml/2006/main" xmlns:r="http://schemas.openxmlformats.org/officeDocument/2006/relationships">
  <sheetPr>
    <tabColor indexed="42"/>
    <pageSetUpPr fitToPage="1"/>
  </sheetPr>
  <dimension ref="A1:K31"/>
  <sheetViews>
    <sheetView view="pageBreakPreview" zoomScale="80" zoomScaleSheetLayoutView="80" zoomScalePageLayoutView="0" workbookViewId="0" topLeftCell="A1">
      <selection activeCell="B4" sqref="B4:H4"/>
    </sheetView>
  </sheetViews>
  <sheetFormatPr defaultColWidth="9.00390625" defaultRowHeight="12.75"/>
  <cols>
    <col min="1" max="1" width="5.75390625" style="0" customWidth="1"/>
    <col min="2" max="2" width="38.875" style="0" customWidth="1"/>
    <col min="3" max="8" width="15.75390625" style="0" customWidth="1"/>
  </cols>
  <sheetData>
    <row r="1" spans="6:9" ht="12.75" customHeight="1">
      <c r="F1" s="267" t="s">
        <v>209</v>
      </c>
      <c r="G1" s="267"/>
      <c r="H1" s="267"/>
      <c r="I1" s="62"/>
    </row>
    <row r="2" spans="6:9" ht="55.5" customHeight="1">
      <c r="F2" s="62"/>
      <c r="G2" s="267" t="s">
        <v>84</v>
      </c>
      <c r="H2" s="267"/>
      <c r="I2" s="62"/>
    </row>
    <row r="3" spans="2:8" ht="12.75">
      <c r="B3" s="18"/>
      <c r="C3" s="18"/>
      <c r="D3" s="18"/>
      <c r="E3" s="18"/>
      <c r="F3" s="18"/>
      <c r="G3" s="18"/>
      <c r="H3" s="18"/>
    </row>
    <row r="4" spans="2:8" ht="77.25" customHeight="1">
      <c r="B4" s="302" t="s">
        <v>194</v>
      </c>
      <c r="C4" s="302"/>
      <c r="D4" s="302"/>
      <c r="E4" s="302"/>
      <c r="F4" s="302"/>
      <c r="G4" s="302"/>
      <c r="H4" s="302"/>
    </row>
    <row r="5" spans="2:8" ht="15.75">
      <c r="B5" s="72"/>
      <c r="C5" s="72"/>
      <c r="D5" s="72"/>
      <c r="E5" s="72"/>
      <c r="F5" s="72"/>
      <c r="G5" s="72"/>
      <c r="H5" s="72"/>
    </row>
    <row r="6" spans="1:8" ht="34.5" customHeight="1">
      <c r="A6" s="303" t="s">
        <v>131</v>
      </c>
      <c r="B6" s="303"/>
      <c r="C6" s="303" t="s">
        <v>153</v>
      </c>
      <c r="D6" s="303"/>
      <c r="E6" s="303"/>
      <c r="F6" s="303" t="s">
        <v>133</v>
      </c>
      <c r="G6" s="303"/>
      <c r="H6" s="303"/>
    </row>
    <row r="7" spans="1:8" ht="46.5" customHeight="1">
      <c r="A7" s="303"/>
      <c r="B7" s="303"/>
      <c r="C7" s="32" t="s">
        <v>37</v>
      </c>
      <c r="D7" s="32" t="s">
        <v>135</v>
      </c>
      <c r="E7" s="32" t="s">
        <v>136</v>
      </c>
      <c r="F7" s="32" t="s">
        <v>37</v>
      </c>
      <c r="G7" s="32" t="s">
        <v>135</v>
      </c>
      <c r="H7" s="32" t="s">
        <v>136</v>
      </c>
    </row>
    <row r="8" spans="1:8" ht="48.75" customHeight="1">
      <c r="A8" s="83" t="s">
        <v>77</v>
      </c>
      <c r="B8" s="71" t="s">
        <v>137</v>
      </c>
      <c r="C8" s="123">
        <v>1807</v>
      </c>
      <c r="D8" s="123">
        <v>58</v>
      </c>
      <c r="E8" s="123">
        <v>1</v>
      </c>
      <c r="F8" s="123">
        <v>18083.64</v>
      </c>
      <c r="G8" s="123">
        <v>810.44</v>
      </c>
      <c r="H8" s="124">
        <v>1</v>
      </c>
    </row>
    <row r="9" spans="1:8" ht="15.75">
      <c r="A9" s="84"/>
      <c r="B9" s="86" t="s">
        <v>138</v>
      </c>
      <c r="C9" s="123">
        <v>1418</v>
      </c>
      <c r="D9" s="123">
        <v>51</v>
      </c>
      <c r="E9" s="123">
        <v>0</v>
      </c>
      <c r="F9" s="123">
        <v>16221.67</v>
      </c>
      <c r="G9" s="123">
        <v>705.44</v>
      </c>
      <c r="H9" s="123">
        <v>0</v>
      </c>
    </row>
    <row r="10" spans="1:8" ht="24" customHeight="1">
      <c r="A10" s="85"/>
      <c r="B10" s="87" t="s">
        <v>141</v>
      </c>
      <c r="C10" s="130"/>
      <c r="D10" s="130"/>
      <c r="E10" s="130"/>
      <c r="F10" s="130"/>
      <c r="G10" s="131"/>
      <c r="H10" s="131"/>
    </row>
    <row r="11" spans="1:8" ht="24" customHeight="1">
      <c r="A11" s="83" t="s">
        <v>30</v>
      </c>
      <c r="B11" s="71" t="s">
        <v>142</v>
      </c>
      <c r="C11" s="127">
        <v>82</v>
      </c>
      <c r="D11" s="127">
        <v>87</v>
      </c>
      <c r="E11" s="127">
        <v>0</v>
      </c>
      <c r="F11" s="127">
        <v>3674.06</v>
      </c>
      <c r="G11" s="127">
        <v>7421.05</v>
      </c>
      <c r="H11" s="146">
        <v>0</v>
      </c>
    </row>
    <row r="12" spans="1:8" ht="15.75">
      <c r="A12" s="84"/>
      <c r="B12" s="86" t="s">
        <v>138</v>
      </c>
      <c r="C12" s="123"/>
      <c r="D12" s="123"/>
      <c r="E12" s="123"/>
      <c r="F12" s="123"/>
      <c r="G12" s="123"/>
      <c r="H12" s="123"/>
    </row>
    <row r="13" spans="1:8" ht="24" customHeight="1">
      <c r="A13" s="85"/>
      <c r="B13" s="87" t="s">
        <v>143</v>
      </c>
      <c r="C13" s="130"/>
      <c r="D13" s="130"/>
      <c r="E13" s="130"/>
      <c r="F13" s="131"/>
      <c r="G13" s="131"/>
      <c r="H13" s="131"/>
    </row>
    <row r="14" spans="1:8" ht="24" customHeight="1">
      <c r="A14" s="83" t="s">
        <v>78</v>
      </c>
      <c r="B14" s="71" t="s">
        <v>144</v>
      </c>
      <c r="C14" s="130">
        <v>4</v>
      </c>
      <c r="D14" s="130">
        <v>62</v>
      </c>
      <c r="E14" s="130">
        <v>0</v>
      </c>
      <c r="F14" s="130">
        <v>985</v>
      </c>
      <c r="G14" s="131">
        <v>17775.97</v>
      </c>
      <c r="H14" s="131">
        <v>0</v>
      </c>
    </row>
    <row r="15" spans="1:8" ht="15.75">
      <c r="A15" s="84"/>
      <c r="B15" s="86" t="s">
        <v>138</v>
      </c>
      <c r="C15" s="134"/>
      <c r="D15" s="134"/>
      <c r="E15" s="134"/>
      <c r="F15" s="134"/>
      <c r="G15" s="142"/>
      <c r="H15" s="134"/>
    </row>
    <row r="16" spans="1:8" ht="24" customHeight="1">
      <c r="A16" s="85"/>
      <c r="B16" s="87" t="s">
        <v>145</v>
      </c>
      <c r="C16" s="130"/>
      <c r="D16" s="130"/>
      <c r="E16" s="130"/>
      <c r="F16" s="131"/>
      <c r="G16" s="131"/>
      <c r="H16" s="131"/>
    </row>
    <row r="17" spans="1:8" ht="15.75">
      <c r="A17" s="83" t="s">
        <v>79</v>
      </c>
      <c r="B17" s="71" t="s">
        <v>146</v>
      </c>
      <c r="C17" s="123">
        <v>5</v>
      </c>
      <c r="D17" s="123">
        <v>65</v>
      </c>
      <c r="E17" s="123">
        <v>2</v>
      </c>
      <c r="F17" s="123">
        <v>7946.9</v>
      </c>
      <c r="G17" s="123">
        <f>79346.85-1145</f>
        <v>78201.85</v>
      </c>
      <c r="H17" s="124">
        <f>11089-7054</f>
        <v>4035</v>
      </c>
    </row>
    <row r="18" spans="1:8" ht="15.75">
      <c r="A18" s="84"/>
      <c r="B18" s="86" t="s">
        <v>138</v>
      </c>
      <c r="C18" s="123"/>
      <c r="D18" s="123"/>
      <c r="E18" s="123"/>
      <c r="F18" s="123"/>
      <c r="G18" s="123"/>
      <c r="H18" s="123"/>
    </row>
    <row r="19" spans="1:8" ht="24" customHeight="1">
      <c r="A19" s="85"/>
      <c r="B19" s="87" t="s">
        <v>145</v>
      </c>
      <c r="C19" s="130"/>
      <c r="D19" s="130"/>
      <c r="E19" s="130"/>
      <c r="F19" s="131"/>
      <c r="G19" s="131"/>
      <c r="H19" s="131"/>
    </row>
    <row r="20" spans="1:8" ht="15.75">
      <c r="A20" s="83" t="s">
        <v>80</v>
      </c>
      <c r="B20" s="71" t="s">
        <v>147</v>
      </c>
      <c r="C20" s="130">
        <v>0</v>
      </c>
      <c r="D20" s="130">
        <v>2</v>
      </c>
      <c r="E20" s="130">
        <v>2</v>
      </c>
      <c r="F20" s="131">
        <v>0</v>
      </c>
      <c r="G20" s="130">
        <v>23799</v>
      </c>
      <c r="H20" s="130">
        <v>49900</v>
      </c>
    </row>
    <row r="21" spans="1:8" ht="15.75">
      <c r="A21" s="84"/>
      <c r="B21" s="86" t="s">
        <v>138</v>
      </c>
      <c r="C21" s="134"/>
      <c r="D21" s="134"/>
      <c r="E21" s="134"/>
      <c r="F21" s="134"/>
      <c r="G21" s="142"/>
      <c r="H21" s="134"/>
    </row>
    <row r="22" spans="1:8" ht="24" customHeight="1">
      <c r="A22" s="85"/>
      <c r="B22" s="87" t="s">
        <v>145</v>
      </c>
      <c r="C22" s="130"/>
      <c r="D22" s="130"/>
      <c r="E22" s="130"/>
      <c r="F22" s="131"/>
      <c r="G22" s="131"/>
      <c r="H22" s="131"/>
    </row>
    <row r="23" spans="1:8" ht="15.75">
      <c r="A23" s="28" t="s">
        <v>81</v>
      </c>
      <c r="B23" s="71" t="s">
        <v>148</v>
      </c>
      <c r="C23" s="126">
        <v>0</v>
      </c>
      <c r="D23" s="126">
        <v>2</v>
      </c>
      <c r="E23" s="126">
        <v>3</v>
      </c>
      <c r="F23" s="132">
        <v>0</v>
      </c>
      <c r="G23" s="143">
        <v>1145</v>
      </c>
      <c r="H23" s="132">
        <v>27054</v>
      </c>
    </row>
    <row r="24" spans="3:8" ht="12.75">
      <c r="C24" s="223">
        <f aca="true" t="shared" si="0" ref="C24:H24">C8+C11+C14+C17+C20+C23</f>
        <v>1898</v>
      </c>
      <c r="D24" s="223">
        <f t="shared" si="0"/>
        <v>276</v>
      </c>
      <c r="E24" s="223">
        <f t="shared" si="0"/>
        <v>8</v>
      </c>
      <c r="F24" s="223">
        <f t="shared" si="0"/>
        <v>30689.6</v>
      </c>
      <c r="G24" s="223">
        <f t="shared" si="0"/>
        <v>129153.31</v>
      </c>
      <c r="H24" s="223">
        <f t="shared" si="0"/>
        <v>80990</v>
      </c>
    </row>
    <row r="26" spans="1:8" ht="15.75">
      <c r="A26" s="81" t="s">
        <v>149</v>
      </c>
      <c r="B26" s="243" t="s">
        <v>151</v>
      </c>
      <c r="C26" s="243"/>
      <c r="D26" s="243"/>
      <c r="E26" s="243"/>
      <c r="F26" s="243"/>
      <c r="G26" s="243"/>
      <c r="H26" s="243"/>
    </row>
    <row r="27" spans="1:8" ht="98.25" customHeight="1">
      <c r="A27" s="82" t="s">
        <v>150</v>
      </c>
      <c r="B27" s="306" t="s">
        <v>152</v>
      </c>
      <c r="C27" s="306"/>
      <c r="D27" s="306"/>
      <c r="E27" s="306"/>
      <c r="F27" s="306"/>
      <c r="G27" s="306"/>
      <c r="H27" s="306"/>
    </row>
    <row r="28" spans="1:8" ht="15.75">
      <c r="A28" s="82" t="s">
        <v>193</v>
      </c>
      <c r="B28" s="306" t="s">
        <v>227</v>
      </c>
      <c r="C28" s="306"/>
      <c r="D28" s="306"/>
      <c r="E28" s="306"/>
      <c r="F28" s="306"/>
      <c r="G28" s="306"/>
      <c r="H28" s="306"/>
    </row>
    <row r="31" spans="2:11" ht="18">
      <c r="B31" s="6"/>
      <c r="C31" s="6"/>
      <c r="D31" s="6"/>
      <c r="E31" s="6"/>
      <c r="F31" s="6"/>
      <c r="G31" s="305"/>
      <c r="H31" s="307"/>
      <c r="I31" s="305"/>
      <c r="J31" s="305"/>
      <c r="K31" s="305"/>
    </row>
  </sheetData>
  <sheetProtection/>
  <mergeCells count="11">
    <mergeCell ref="I31:K31"/>
    <mergeCell ref="G31:H31"/>
    <mergeCell ref="B28:H28"/>
    <mergeCell ref="B26:H26"/>
    <mergeCell ref="B27:H27"/>
    <mergeCell ref="F1:H1"/>
    <mergeCell ref="G2:H2"/>
    <mergeCell ref="B4:H4"/>
    <mergeCell ref="A6:B7"/>
    <mergeCell ref="C6:E6"/>
    <mergeCell ref="F6:H6"/>
  </mergeCells>
  <printOptions/>
  <pageMargins left="0.7" right="0.7" top="0.75" bottom="0.75" header="0.3" footer="0.3"/>
  <pageSetup fitToHeight="0" fitToWidth="1" horizontalDpi="600" verticalDpi="600" orientation="portrait" paperSize="9" scale="6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Носачев Алексей Викторович</cp:lastModifiedBy>
  <cp:lastPrinted>2017-10-19T06:14:09Z</cp:lastPrinted>
  <dcterms:created xsi:type="dcterms:W3CDTF">2006-07-26T11:25:38Z</dcterms:created>
  <dcterms:modified xsi:type="dcterms:W3CDTF">2017-10-19T12:54:46Z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